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80" windowWidth="9720" windowHeight="6660" activeTab="7"/>
  </bookViews>
  <sheets>
    <sheet name="прил 1" sheetId="1" r:id="rId1"/>
    <sheet name="прил 2" sheetId="2" r:id="rId2"/>
    <sheet name="прил 3" sheetId="3" r:id="rId3"/>
    <sheet name="прил 4" sheetId="4" r:id="rId4"/>
    <sheet name="прил5" sheetId="5" r:id="rId5"/>
    <sheet name="прил6" sheetId="6" r:id="rId6"/>
    <sheet name="прил 7" sheetId="7" r:id="rId7"/>
    <sheet name="прил 8" sheetId="8" r:id="rId8"/>
  </sheets>
  <definedNames>
    <definedName name="_xlnm._FilterDatabase" localSheetId="2" hidden="1">'прил 3'!$A$12:$O$577</definedName>
    <definedName name="_xlnm._FilterDatabase" localSheetId="6" hidden="1">'прил 7'!$A$12:$T$20</definedName>
    <definedName name="_xlnm._FilterDatabase" localSheetId="5" hidden="1">'прил6'!$A$16:$U$35</definedName>
  </definedNames>
  <calcPr fullCalcOnLoad="1"/>
</workbook>
</file>

<file path=xl/sharedStrings.xml><?xml version="1.0" encoding="utf-8"?>
<sst xmlns="http://schemas.openxmlformats.org/spreadsheetml/2006/main" count="3337" uniqueCount="907">
  <si>
    <t>план</t>
  </si>
  <si>
    <t>исполнение</t>
  </si>
  <si>
    <t>в процентах</t>
  </si>
  <si>
    <t>ИТОГО</t>
  </si>
  <si>
    <t xml:space="preserve">в процентах </t>
  </si>
  <si>
    <t>90111107015050000120</t>
  </si>
  <si>
    <t>90111406013100000430</t>
  </si>
  <si>
    <t>04511690050050000140</t>
  </si>
  <si>
    <t>90111690050050000140</t>
  </si>
  <si>
    <t>90111701050050000180</t>
  </si>
  <si>
    <t>90120201001050000151</t>
  </si>
  <si>
    <t>90120202009050000151</t>
  </si>
  <si>
    <t>90620202999050000151</t>
  </si>
  <si>
    <t>90120202999050000151</t>
  </si>
  <si>
    <t>90820202999050000151</t>
  </si>
  <si>
    <t>90120203001050000151</t>
  </si>
  <si>
    <t>90120203015050000151</t>
  </si>
  <si>
    <t>90120203022050000151</t>
  </si>
  <si>
    <t>90120203024050000151</t>
  </si>
  <si>
    <t>90620203999050000151</t>
  </si>
  <si>
    <t>90620204999050000151</t>
  </si>
  <si>
    <t>90120204999050000151</t>
  </si>
  <si>
    <t>90121905000050000151</t>
  </si>
  <si>
    <t>90621905000050000151</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</si>
  <si>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</si>
  <si>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</si>
  <si>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Приложение № 2</t>
  </si>
  <si>
    <t>Код классификации доходов бюджета</t>
  </si>
  <si>
    <t>18210102010011000110</t>
  </si>
  <si>
    <t>18210102010013000110</t>
  </si>
  <si>
    <t>18210102020011000110</t>
  </si>
  <si>
    <t>18210102020013000110</t>
  </si>
  <si>
    <t>18210102030011000110</t>
  </si>
  <si>
    <t>18210102030013000110</t>
  </si>
  <si>
    <t>18210102040011000110</t>
  </si>
  <si>
    <t>18210502010021000110</t>
  </si>
  <si>
    <t>18210502010023000110</t>
  </si>
  <si>
    <t>18210502020021000110</t>
  </si>
  <si>
    <t>18210502020022000110</t>
  </si>
  <si>
    <t>18210502020023000110</t>
  </si>
  <si>
    <t>18210503010011000110</t>
  </si>
  <si>
    <t>18210503010013000110</t>
  </si>
  <si>
    <t>18210503020011000110</t>
  </si>
  <si>
    <t>18210803010011000110</t>
  </si>
  <si>
    <t>18210907050051000110</t>
  </si>
  <si>
    <t>90111105013100000120</t>
  </si>
  <si>
    <t>912</t>
  </si>
  <si>
    <t>913</t>
  </si>
  <si>
    <t>Приложение №1</t>
  </si>
  <si>
    <t>к Решению думы</t>
  </si>
  <si>
    <t>муниципального образования</t>
  </si>
  <si>
    <t>Единица измерения:  руб.</t>
  </si>
  <si>
    <t xml:space="preserve">№ </t>
  </si>
  <si>
    <t>Исполнено в  рублях</t>
  </si>
  <si>
    <t>Исполнено в процентах</t>
  </si>
  <si>
    <t>Департамент по охране, контролю и регулированию использования животного мира Свердловской области</t>
  </si>
  <si>
    <t xml:space="preserve">    Прочие поступления от денежных взысканий (штрафов) и иных сумм в возмещение ущерба, зачисляемые в бюджеты муниципальных районов</t>
  </si>
  <si>
    <t>Федеральная служба по надзору в сфере природопользования</t>
  </si>
  <si>
    <t xml:space="preserve">      Плата за негативное воздействие на окружающую среду</t>
  </si>
  <si>
    <t>Управление Федеральной налоговой службы по Свердловской области</t>
  </si>
  <si>
    <t>0,00</t>
  </si>
  <si>
    <t>0102</t>
  </si>
  <si>
    <t>0103</t>
  </si>
  <si>
    <t>0104</t>
  </si>
  <si>
    <t>0300</t>
  </si>
  <si>
    <t>0309</t>
  </si>
  <si>
    <t>0400</t>
  </si>
  <si>
    <t>0405</t>
  </si>
  <si>
    <t>0412</t>
  </si>
  <si>
    <t>0500</t>
  </si>
  <si>
    <t>0502</t>
  </si>
  <si>
    <t>0700</t>
  </si>
  <si>
    <t>0707</t>
  </si>
  <si>
    <t>0800</t>
  </si>
  <si>
    <t>0801</t>
  </si>
  <si>
    <t>1100</t>
  </si>
  <si>
    <t>Код раздела, подраз-дела</t>
  </si>
  <si>
    <t>Код вида расхо-дов</t>
  </si>
  <si>
    <t>Исполненено</t>
  </si>
  <si>
    <t>3</t>
  </si>
  <si>
    <t>0100</t>
  </si>
  <si>
    <t>0408</t>
  </si>
  <si>
    <t>Код классификации источников финансирования дефицита бюджета</t>
  </si>
  <si>
    <t>Наименование главного администратора источников финансирования дефицита местного бюджета или кода классификации источников финансирования дефицитов бюджетов</t>
  </si>
  <si>
    <t>Источники финансирования дефицита местного бюджета</t>
  </si>
  <si>
    <t>Администрация муниципального образования</t>
  </si>
  <si>
    <t>к Решению Думы</t>
  </si>
  <si>
    <t>в рублях</t>
  </si>
  <si>
    <t>Приложение № 3</t>
  </si>
  <si>
    <t>Наименование ведомства, раздела, подраздела, целевой статьи и вида расходов</t>
  </si>
  <si>
    <t>Наименование раздела, подраздела, целевой статьи и вида расходов</t>
  </si>
  <si>
    <t>0113</t>
  </si>
  <si>
    <t>0000</t>
  </si>
  <si>
    <t>0000000</t>
  </si>
  <si>
    <t>000</t>
  </si>
  <si>
    <t>0409</t>
  </si>
  <si>
    <t>1102</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</si>
  <si>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</si>
  <si>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</si>
  <si>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</si>
  <si>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</si>
  <si>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Возрат остатков субсидий, субвенций и иных межбюджетных трансфертов, имеющих целевое назначение, прошлых лет из бюджетов муниципальных районов</t>
  </si>
  <si>
    <t>Управление образования администрации муниципального образования Камышловский муниципальный район</t>
  </si>
  <si>
    <t xml:space="preserve">      Прочие доходы от оказания платных услуг (работ) получателями средств бюджетов муниципальных районов  </t>
  </si>
  <si>
    <t xml:space="preserve">      Прочие доходы от компенсации затрат бюджетов МР (в части возврата дебиторской задолженности прошлых лет)</t>
  </si>
  <si>
    <t xml:space="preserve">      Субсидии на осуществление мероприятий по организации питания в муниципальных общеобразовательных учреждениях</t>
  </si>
  <si>
    <t xml:space="preserve">    Субсидии на организацию отдыха детей в каникулярное время </t>
  </si>
  <si>
    <t xml:space="preserve">     Субсидии на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учреждения</t>
  </si>
  <si>
    <t xml:space="preserve">    Возрат остатков субсидий, субвенций и иных межбюджетных трансфертов, имеющих целевое назначение, прошлых лет из бюджетов муниципальных районов</t>
  </si>
  <si>
    <t>Отдел культуры, молодежной политики и спорта Администрации муниципального образования Камышловский муниципальный район</t>
  </si>
  <si>
    <t>ИТОГО ДОХОДОВ</t>
  </si>
  <si>
    <t>1400</t>
  </si>
  <si>
    <t>1401</t>
  </si>
  <si>
    <t>1403</t>
  </si>
  <si>
    <t>0200000</t>
  </si>
  <si>
    <t>901</t>
  </si>
  <si>
    <t>0700000</t>
  </si>
  <si>
    <t>Приложение № 8</t>
  </si>
  <si>
    <t>Номер сторо-ки</t>
  </si>
  <si>
    <t>Наименование показателя</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</si>
  <si>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</si>
  <si>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</si>
  <si>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</si>
  <si>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</si>
  <si>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</si>
  <si>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Осуществление государственного полномочия по расчету и предоставлению дотаций бюджетам поселений за счет средств областного бюджета</t>
  </si>
  <si>
    <t>Получение кредитов от других бюджетов бюджетной системы Российской Федерации бюджетом муниципального района в валюте Российской Федерации</t>
  </si>
  <si>
    <t xml:space="preserve">Погашение  бюджетом муниципального района бюджетных  кредитов,  полученных   от других  бюджетов  бюджетной  системы  Российской Федерации в валюте Российской Федерации
</t>
  </si>
  <si>
    <t>Уменьшение прочих остатков денежных средств бюджета муниципального района</t>
  </si>
  <si>
    <t>Возврат бюджетных кредитов, предоставленных юридическим лицам из бюджета муниципального района  в валюте Российской Федерации</t>
  </si>
  <si>
    <t>901 00 00 00 00 00 0000 000</t>
  </si>
  <si>
    <t>901 01 03 00 00 05 0000 710</t>
  </si>
  <si>
    <t>901 01 03 00 00 05 0000 810</t>
  </si>
  <si>
    <t xml:space="preserve">Увеличение прочих остатков денежных средств бюджета муниципального района </t>
  </si>
  <si>
    <t>901 01 05 02 01 05 0000 510</t>
  </si>
  <si>
    <t>901 01 05 02 01 05 0000 610</t>
  </si>
  <si>
    <t xml:space="preserve">Исполнение муниципальных гарантий муниципального района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t>
  </si>
  <si>
    <t>901 01 06 05 01 05 0000 640</t>
  </si>
  <si>
    <t>Приложение № 4</t>
  </si>
  <si>
    <t>Код главного распорядителя</t>
  </si>
  <si>
    <t>Код целевой статьи</t>
  </si>
  <si>
    <t xml:space="preserve">муниципального образования </t>
  </si>
  <si>
    <t>Номер строки</t>
  </si>
  <si>
    <t>Наименование главного администратора доходов местного бюджета, наименование кода классификации доходов бюджета</t>
  </si>
  <si>
    <t>04811201000010000120</t>
  </si>
  <si>
    <t>90611301995050000130</t>
  </si>
  <si>
    <t>90611302995050000130</t>
  </si>
  <si>
    <t>906</t>
  </si>
  <si>
    <t>908</t>
  </si>
  <si>
    <t>Камышловский муниципальный район</t>
  </si>
  <si>
    <t>0106</t>
  </si>
  <si>
    <t>0314</t>
  </si>
  <si>
    <t>0406</t>
  </si>
  <si>
    <t>0701</t>
  </si>
  <si>
    <t>0702</t>
  </si>
  <si>
    <t>0709</t>
  </si>
  <si>
    <t>0804</t>
  </si>
  <si>
    <t>1000</t>
  </si>
  <si>
    <t>1001</t>
  </si>
  <si>
    <t>1003</t>
  </si>
  <si>
    <t>1006</t>
  </si>
  <si>
    <t>1101</t>
  </si>
  <si>
    <t>Администрация муниципального образования Камышловский муниципальный район</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</si>
  <si>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</si>
  <si>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</si>
  <si>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      Невыясненные поступления, зачисляемые в бюджеты муниципальных районов</t>
  </si>
  <si>
    <t xml:space="preserve">      Дотация бюджетам муниципальных районов на выравнивание бюджетной обеспеченности</t>
  </si>
  <si>
    <t xml:space="preserve">      Субсидии на выравнивание бюджетной обеспеченности муниципальных районов по реализации ими отдельных расходных обязательств по вопросам местного значения </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</si>
  <si>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</si>
  <si>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</si>
  <si>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1000000</t>
  </si>
  <si>
    <t>0900000</t>
  </si>
  <si>
    <t>18210504020021000110</t>
  </si>
  <si>
    <t>90111401050050000410</t>
  </si>
  <si>
    <t xml:space="preserve">      Доходы бюджетов муниципальных районов от продажи квартир</t>
  </si>
  <si>
    <t>90111705050050000180</t>
  </si>
  <si>
    <t xml:space="preserve">      Прочие неналоговые доходы бюджетов муниципальных районов</t>
  </si>
  <si>
    <t xml:space="preserve">     Субсидии бюджетам муниципальных районов на государственную поддержку малого и среднего предпринимательства</t>
  </si>
  <si>
    <t>90120202077050000151</t>
  </si>
  <si>
    <t>90620202051050000151</t>
  </si>
  <si>
    <t>90820204052050000151</t>
  </si>
  <si>
    <t>90820204053050000151</t>
  </si>
  <si>
    <t xml:space="preserve">    Прочие неналоговые доходы бюджетов муниципальных районов</t>
  </si>
  <si>
    <t>Дотаци на выравнивание бюджетной обеспеченности поселений</t>
  </si>
  <si>
    <t>Наименование категории работников</t>
  </si>
  <si>
    <t>Муниципальные служащие органов местного   
самоуправления муниципального образования 
Камышловский муниципальный район</t>
  </si>
  <si>
    <t>901 01 06 04 01 05 0000 810</t>
  </si>
  <si>
    <t>Работники казенных (бюджетных, автономных) учреждений муниципального образования Камышловский муниципальный район, подведомственных органу местного самоуправления</t>
  </si>
  <si>
    <t>7000000</t>
  </si>
  <si>
    <t>7001001</t>
  </si>
  <si>
    <t>120</t>
  </si>
  <si>
    <t>7001002</t>
  </si>
  <si>
    <t>240</t>
  </si>
  <si>
    <t>0250000</t>
  </si>
  <si>
    <t>0254150</t>
  </si>
  <si>
    <t>0500000</t>
  </si>
  <si>
    <t>0501001</t>
  </si>
  <si>
    <t>0501002</t>
  </si>
  <si>
    <t>0501003</t>
  </si>
  <si>
    <t>0501005</t>
  </si>
  <si>
    <t>0501008</t>
  </si>
  <si>
    <t>0501009</t>
  </si>
  <si>
    <t>350</t>
  </si>
  <si>
    <t>0501010</t>
  </si>
  <si>
    <t>0501011</t>
  </si>
  <si>
    <t>0501012</t>
  </si>
  <si>
    <t>0501013</t>
  </si>
  <si>
    <t>850</t>
  </si>
  <si>
    <t>0501015</t>
  </si>
  <si>
    <t>0501016</t>
  </si>
  <si>
    <t>0501017</t>
  </si>
  <si>
    <t>0501020</t>
  </si>
  <si>
    <t>810</t>
  </si>
  <si>
    <t>0501021</t>
  </si>
  <si>
    <t>0501022</t>
  </si>
  <si>
    <t>0501023</t>
  </si>
  <si>
    <t>110</t>
  </si>
  <si>
    <t>0501024</t>
  </si>
  <si>
    <t>0501025</t>
  </si>
  <si>
    <t>0504610</t>
  </si>
  <si>
    <t>0600000</t>
  </si>
  <si>
    <t>0601001</t>
  </si>
  <si>
    <t>410</t>
  </si>
  <si>
    <t>0601002</t>
  </si>
  <si>
    <t>0601003</t>
  </si>
  <si>
    <t>0601004</t>
  </si>
  <si>
    <t>0601005</t>
  </si>
  <si>
    <t>0601006</t>
  </si>
  <si>
    <t>0601007</t>
  </si>
  <si>
    <t>0730000</t>
  </si>
  <si>
    <t>0734110</t>
  </si>
  <si>
    <t>0734120</t>
  </si>
  <si>
    <t>830</t>
  </si>
  <si>
    <t>0710000</t>
  </si>
  <si>
    <t>0711005</t>
  </si>
  <si>
    <t>0711006</t>
  </si>
  <si>
    <t>0711013</t>
  </si>
  <si>
    <t>0711014</t>
  </si>
  <si>
    <t>0731021</t>
  </si>
  <si>
    <t>0731022</t>
  </si>
  <si>
    <t>0210000</t>
  </si>
  <si>
    <t>0211001</t>
  </si>
  <si>
    <t>360</t>
  </si>
  <si>
    <t>0211002</t>
  </si>
  <si>
    <t>0211003</t>
  </si>
  <si>
    <t>0211004</t>
  </si>
  <si>
    <t>0211005</t>
  </si>
  <si>
    <t>0211006</t>
  </si>
  <si>
    <t>0711007</t>
  </si>
  <si>
    <t>0240000</t>
  </si>
  <si>
    <t>0241026</t>
  </si>
  <si>
    <t>540</t>
  </si>
  <si>
    <t>0241017</t>
  </si>
  <si>
    <t>0241027</t>
  </si>
  <si>
    <t>0100000</t>
  </si>
  <si>
    <t>0120000</t>
  </si>
  <si>
    <t>0121004</t>
  </si>
  <si>
    <t>0121005</t>
  </si>
  <si>
    <t>0121008</t>
  </si>
  <si>
    <t>0121012</t>
  </si>
  <si>
    <t>0121013</t>
  </si>
  <si>
    <t>0121014</t>
  </si>
  <si>
    <t>0124330</t>
  </si>
  <si>
    <t>0220000</t>
  </si>
  <si>
    <t>0221009</t>
  </si>
  <si>
    <t>0221011</t>
  </si>
  <si>
    <t>0221012</t>
  </si>
  <si>
    <t>0230000</t>
  </si>
  <si>
    <t>0231014</t>
  </si>
  <si>
    <t>0231016</t>
  </si>
  <si>
    <t>1001001</t>
  </si>
  <si>
    <t>10045Б0</t>
  </si>
  <si>
    <t>7001008</t>
  </si>
  <si>
    <t>310</t>
  </si>
  <si>
    <t>0251021</t>
  </si>
  <si>
    <t>320</t>
  </si>
  <si>
    <t>0251022</t>
  </si>
  <si>
    <t>0254960</t>
  </si>
  <si>
    <t>0255018</t>
  </si>
  <si>
    <t>0800000</t>
  </si>
  <si>
    <t>0801001</t>
  </si>
  <si>
    <t>0801002</t>
  </si>
  <si>
    <t>0801003</t>
  </si>
  <si>
    <t>630</t>
  </si>
  <si>
    <t>0801005</t>
  </si>
  <si>
    <t>7001009</t>
  </si>
  <si>
    <t>330</t>
  </si>
  <si>
    <t>7004910</t>
  </si>
  <si>
    <t>7004920</t>
  </si>
  <si>
    <t>7005250</t>
  </si>
  <si>
    <t>0910000</t>
  </si>
  <si>
    <t>0911001</t>
  </si>
  <si>
    <t>510</t>
  </si>
  <si>
    <t>0914030</t>
  </si>
  <si>
    <t>0735118</t>
  </si>
  <si>
    <t>0911002</t>
  </si>
  <si>
    <t>0300000</t>
  </si>
  <si>
    <t>0310000</t>
  </si>
  <si>
    <t>0311001</t>
  </si>
  <si>
    <t>0311002</t>
  </si>
  <si>
    <t>0311003</t>
  </si>
  <si>
    <t>0311004</t>
  </si>
  <si>
    <t>0311005</t>
  </si>
  <si>
    <t>0311006</t>
  </si>
  <si>
    <t>0311007</t>
  </si>
  <si>
    <t>0314511</t>
  </si>
  <si>
    <t>0314512</t>
  </si>
  <si>
    <t>0314520</t>
  </si>
  <si>
    <t>7001006</t>
  </si>
  <si>
    <t>7004070</t>
  </si>
  <si>
    <t>0320000</t>
  </si>
  <si>
    <t>0321008</t>
  </si>
  <si>
    <t>0321009</t>
  </si>
  <si>
    <t>0321010</t>
  </si>
  <si>
    <t>0321011</t>
  </si>
  <si>
    <t>0321012</t>
  </si>
  <si>
    <t>0321013</t>
  </si>
  <si>
    <t>0321014</t>
  </si>
  <si>
    <t>0321015</t>
  </si>
  <si>
    <t>0321017</t>
  </si>
  <si>
    <t>0324531</t>
  </si>
  <si>
    <t>0324532</t>
  </si>
  <si>
    <t>0324540</t>
  </si>
  <si>
    <t>0324570</t>
  </si>
  <si>
    <t>0324590</t>
  </si>
  <si>
    <t>0325027</t>
  </si>
  <si>
    <t>0325097</t>
  </si>
  <si>
    <t>0330000</t>
  </si>
  <si>
    <t>0331016</t>
  </si>
  <si>
    <t>0331017</t>
  </si>
  <si>
    <t>0334560</t>
  </si>
  <si>
    <t>0340000</t>
  </si>
  <si>
    <t>0341019</t>
  </si>
  <si>
    <t>0341020</t>
  </si>
  <si>
    <t>0341022</t>
  </si>
  <si>
    <t>0341023</t>
  </si>
  <si>
    <t>0400000</t>
  </si>
  <si>
    <t>0430000</t>
  </si>
  <si>
    <t>0431014</t>
  </si>
  <si>
    <t>0350000</t>
  </si>
  <si>
    <t>0351024</t>
  </si>
  <si>
    <t>0351025</t>
  </si>
  <si>
    <t>0420000</t>
  </si>
  <si>
    <t>0421009</t>
  </si>
  <si>
    <t>0421010</t>
  </si>
  <si>
    <t>0421011</t>
  </si>
  <si>
    <t>0440000</t>
  </si>
  <si>
    <t>0431015</t>
  </si>
  <si>
    <t>0450000</t>
  </si>
  <si>
    <t>0451021</t>
  </si>
  <si>
    <t>0451023</t>
  </si>
  <si>
    <t>0451024</t>
  </si>
  <si>
    <t>0451025</t>
  </si>
  <si>
    <t>0451026</t>
  </si>
  <si>
    <t>0451027</t>
  </si>
  <si>
    <t>0454840</t>
  </si>
  <si>
    <t>0410000</t>
  </si>
  <si>
    <t>0411002</t>
  </si>
  <si>
    <t>0411003</t>
  </si>
  <si>
    <t>0411004</t>
  </si>
  <si>
    <t>0411005</t>
  </si>
  <si>
    <t>0411006</t>
  </si>
  <si>
    <t>0411007</t>
  </si>
  <si>
    <t>0411008</t>
  </si>
  <si>
    <t>0415147</t>
  </si>
  <si>
    <t>0415148</t>
  </si>
  <si>
    <t>0470000</t>
  </si>
  <si>
    <t>0471029</t>
  </si>
  <si>
    <t>0471030</t>
  </si>
  <si>
    <t>0460000</t>
  </si>
  <si>
    <t>0461028</t>
  </si>
  <si>
    <t>0464930</t>
  </si>
  <si>
    <t>0465020</t>
  </si>
  <si>
    <t>0441016</t>
  </si>
  <si>
    <t>0441019</t>
  </si>
  <si>
    <t>0441017</t>
  </si>
  <si>
    <t>0441018</t>
  </si>
  <si>
    <t>0441020</t>
  </si>
  <si>
    <t>0441021</t>
  </si>
  <si>
    <t>7001003</t>
  </si>
  <si>
    <t>7001004</t>
  </si>
  <si>
    <t>7001005</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</si>
  <si>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</si>
  <si>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</si>
  <si>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</si>
  <si>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</si>
  <si>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</si>
  <si>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</si>
  <si>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</si>
  <si>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</si>
  <si>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</si>
  <si>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</si>
  <si>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</si>
  <si>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</si>
  <si>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Транспорт</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</si>
  <si>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</si>
  <si>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</si>
  <si>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</si>
  <si>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</si>
  <si>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ОБРАЗОВАНИЕ</t>
  </si>
  <si>
    <t xml:space="preserve">      Дошкольное образование</t>
  </si>
  <si>
    <t xml:space="preserve">      Общее образование</t>
  </si>
  <si>
    <t xml:space="preserve">      Молодежная политика и оздоровление детей</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</si>
  <si>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</si>
  <si>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</si>
  <si>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</si>
  <si>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</si>
  <si>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</si>
  <si>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</si>
  <si>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</si>
  <si>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</si>
  <si>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</si>
  <si>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Физическая культура</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</si>
  <si>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</si>
  <si>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</si>
  <si>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</si>
  <si>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</si>
  <si>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Подпрограмма 1 "Повышение финансовой самостоятельности местных бюджетов"</t>
  </si>
  <si>
    <t xml:space="preserve"> Предоставление прочих межбюджетных трансфертов на выравнивание бюджетной обеспеченности поселений</t>
  </si>
  <si>
    <t>1.1</t>
  </si>
  <si>
    <t>1.1.1</t>
  </si>
  <si>
    <t>2.</t>
  </si>
  <si>
    <t>1.</t>
  </si>
  <si>
    <t>2.1.1</t>
  </si>
  <si>
    <t>2.1.2</t>
  </si>
  <si>
    <t xml:space="preserve">  Подпрограмма 4 "Развитие транспортного комплекса в муниципальном образовании Камышловский муниципальный район"</t>
  </si>
  <si>
    <t>2.2</t>
  </si>
  <si>
    <t>2.2.1</t>
  </si>
  <si>
    <t>2.2.2</t>
  </si>
  <si>
    <t>3.</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</si>
  <si>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2014-2016годы"
</t>
  </si>
  <si>
    <t xml:space="preserve">  Подпрограмма 1 "Развитие культуры и искусства"</t>
  </si>
  <si>
    <t>3.1</t>
  </si>
  <si>
    <t>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</si>
  <si>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3.1.1.</t>
  </si>
  <si>
    <t>4</t>
  </si>
  <si>
    <t>в процентах к сумме средств, отраженных в графе 5</t>
  </si>
  <si>
    <t>в процентах к сумме средств, отраженных в графе 8</t>
  </si>
  <si>
    <t xml:space="preserve"> Управление Федерального казначейства по Свердловской области (УФК по Свердловской области)</t>
  </si>
  <si>
    <t>10010302230010000110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</si>
  <si>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</si>
  <si>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</si>
  <si>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</si>
  <si>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</si>
  <si>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</si>
  <si>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</si>
  <si>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</si>
  <si>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90111105075050000120</t>
  </si>
  <si>
    <t xml:space="preserve">      Доходы от сдачи в аренду имущества, составляющего казну муниципальных районов (за исключением земельных участков) </t>
  </si>
  <si>
    <t>90111402053050002410</t>
  </si>
  <si>
    <t xml:space="preserve">     Субвенции из ОБ на осуществление государственного полномочия СО по постановке на учет и учету граждан РФ, имеющих право на получение жилищных субсидий на приобретение или строительство жилых помещений в соответствии с ФЗ о жилищных субсидиях граждан, выезжающим из районов Крайнего Севера и приравненных к ним местностей</t>
  </si>
  <si>
    <t>90611705050050000180</t>
  </si>
  <si>
    <t xml:space="preserve">     Субсидии на проведение мероприятий по формированию в Свердловской области сети базовых общеобразовательных организаций, в которых созданы условия для инклюзивного образования детей-инвалидов за счет межбюджетных трансфертов из федерального бюджета</t>
  </si>
  <si>
    <t>90620202215050000151</t>
  </si>
  <si>
    <t xml:space="preserve">      Субсидии бюджетам муниципальных районов на создание в общеобразовательных организациях, расположенных в сельской месности, условий для занятий физической культурой и спортом (ФБ) </t>
  </si>
  <si>
    <t xml:space="preserve">      Субсидии на осуществление мероприятий по созданию дополнительных мест в муниципальных системах дошкольного образования</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</si>
  <si>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</si>
  <si>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90811302995050000130</t>
  </si>
  <si>
    <t>90820202051050000151</t>
  </si>
  <si>
    <t xml:space="preserve">     Субсидии местным бюджетам по ОЦП "Развитие физической культуры, спорта и молодежной политики в Свердловской области до 2022 года" на предоставление социальных выплат молодым семьям на приобретение (строительство) жилья</t>
  </si>
  <si>
    <t xml:space="preserve">     Субсидии на предоставление социальных выплат молодым семьям на приобретение (строительство) жилья 
(федеральный бюджет)</t>
  </si>
  <si>
    <t xml:space="preserve">     Субсидии местным бюджетам по ОЦП "Патриотическое воспитание граждан в Свердловской области" на подготовку молодых граждан к военной службе в 2014 году</t>
  </si>
  <si>
    <t xml:space="preserve">Управление Федеральной службы государственной регистрации, кадастра и картографии по Свердловской области                                                                </t>
  </si>
  <si>
    <t>32111625060016000140</t>
  </si>
  <si>
    <t xml:space="preserve">    Денежные взыскания (штрафы) за нарушение земельного законодательства</t>
  </si>
  <si>
    <t xml:space="preserve">  Администрация муниципального района</t>
  </si>
  <si>
    <t xml:space="preserve">        Непрограммные направления деятельности</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</si>
  <si>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</si>
  <si>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</si>
  <si>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</si>
  <si>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</si>
  <si>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Уплата налогов, сборов и иных платежей</t>
  </si>
  <si>
    <t xml:space="preserve">      Резервные фонды</t>
  </si>
  <si>
    <t>0111</t>
  </si>
  <si>
    <t xml:space="preserve">            Резервные фонды местных администраций</t>
  </si>
  <si>
    <t xml:space="preserve">              Резервные средства</t>
  </si>
  <si>
    <t>870</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</si>
  <si>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</si>
  <si>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</si>
  <si>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Осуществление переданных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 за счет областного бюджета</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</si>
  <si>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</si>
  <si>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</si>
  <si>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</si>
  <si>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</si>
  <si>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Осуществление подготовки, переподготовки и повышения квалификации муниципальных служащих</t>
  </si>
  <si>
    <t xml:space="preserve">            Проведение аттестации муниципальных служащих органов местного самоуправления</t>
  </si>
  <si>
    <t>0501006</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</si>
  <si>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</si>
  <si>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</si>
  <si>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Премии и гранты</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</si>
  <si>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</si>
  <si>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</si>
  <si>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</si>
  <si>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</si>
  <si>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Подготовка и проведение Дней здоровья среди сотрудников органов местного самоуправления муниципального образования Камышловский муниципальный район</t>
  </si>
  <si>
    <t xml:space="preserve">            Организация экскурсий для сотрудников органов местного самоуправления Камышловского района по объектам культурного наследия Урала и Западной Сибири</t>
  </si>
  <si>
    <t xml:space="preserve">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для официального сайта администрации. Сопровождение и обновление компьютерной справочной правовой системы Консультант Плюс.</t>
  </si>
  <si>
    <t xml:space="preserve">            Издание книги, посвященной истории Камышловского района</t>
  </si>
  <si>
    <t>0501018</t>
  </si>
  <si>
    <t xml:space="preserve">            Поддержание сети муниципальных информационных стендов расположенных в администрации района, муниципальных предприятиях и учреждениях муниципального района  в актуальном состоянии</t>
  </si>
  <si>
    <t>0501019</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</si>
  <si>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</si>
  <si>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Субсидии юридическим лицам (кроме некоммерческих организаций), индивидуальным предпринимателям, физическим лицам</t>
  </si>
  <si>
    <t xml:space="preserve">            Оплата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</si>
  <si>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 xml:space="preserve">            Содержание специалиста для информационного освещения мероприятий реализуемых в рамках программы</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</si>
  <si>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</si>
  <si>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</si>
  <si>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Сопровождение программного продукта для работы с обращениями граждан администрации муниципального образования Камышловский муниципальный  район</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</si>
  <si>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</si>
  <si>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</si>
  <si>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</si>
  <si>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Приобретение помещений в здании расположенного по адресу:Свердловская область, г.Камышлов, ул.Гагарина,1а</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</si>
  <si>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</si>
  <si>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</si>
  <si>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</si>
  <si>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</si>
  <si>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Оценка рыночной стоимости земельных участков для заключения договоров аренды</t>
  </si>
  <si>
    <t xml:space="preserve">            Заключение договора гражданско-правового характера на выполнение работ по реализации Федерального закона от 24.07.2002 года №101-ФЗ "Об обороте земель сельскохозяйственного назначения</t>
  </si>
  <si>
    <t xml:space="preserve">            Предоставление межбюджетных трансфертов сельским поселениям на ремонт объектов недвижимости находящихся в казне муниципального образования</t>
  </si>
  <si>
    <t>0601008</t>
  </si>
  <si>
    <t xml:space="preserve">              Иные межбюджетные трансферты</t>
  </si>
  <si>
    <t xml:space="preserve">            Приобретение автомобилей для нужд органов  местного самоуправления</t>
  </si>
  <si>
    <t>0601009</t>
  </si>
  <si>
    <t xml:space="preserve">            Межбюджетные трансферты сельским поселениям на ремонт объектов недвижимости находящихся в казне муниципального образования «Зареченское сельское поселение»</t>
  </si>
  <si>
    <t>0601010</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</si>
  <si>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</si>
  <si>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</si>
  <si>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</si>
  <si>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</si>
  <si>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</si>
  <si>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</si>
  <si>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0711001</t>
  </si>
  <si>
    <t xml:space="preserve">            Развитие пунктов временного размещения и приемных пунктов, подготовка загородной зоны для работы в особый период</t>
  </si>
  <si>
    <t>0711003</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</si>
  <si>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</si>
  <si>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0711004</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</si>
  <si>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</si>
  <si>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</si>
  <si>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деятельности ЕДДС</t>
  </si>
  <si>
    <t xml:space="preserve">            Мероприятия по  подготовке и развертыванию аппаратно-программного комплекса "Безопасный город"</t>
  </si>
  <si>
    <t xml:space="preserve">          Подпрограмма 2 "Противодействие экстремизму и профилактика терроризма на территории МО Камышловский муниципальный района 2014-2020годы"</t>
  </si>
  <si>
    <t>0720000</t>
  </si>
  <si>
    <t xml:space="preserve">            Приобретение и размещение плакатов по профилактике экстремизма и терроризма на территории Камышловского района
</t>
  </si>
  <si>
    <t>0721016</t>
  </si>
  <si>
    <t xml:space="preserve">            Приобретение компьютерной и организационной техники</t>
  </si>
  <si>
    <t>0721017</t>
  </si>
  <si>
    <t xml:space="preserve">            Приобретение комплектов плакатов по профилактике правонарушений для муниципальных учреждений</t>
  </si>
  <si>
    <t>0731019</t>
  </si>
  <si>
    <t xml:space="preserve">            Приобретение и размещение плакатов по профилактике правонарушений на территории Камышловского района</t>
  </si>
  <si>
    <t>0731020</t>
  </si>
  <si>
    <t xml:space="preserve">            Приобретение компьютерной и организационной техники для участковых оперуполномоченных МО "Камышловский муниципальный район"</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</si>
  <si>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муниципального района</t>
  </si>
  <si>
    <t xml:space="preserve">              Иные выплаты населению</t>
  </si>
  <si>
    <t xml:space="preserve">            Установка кнопок тревожной сигнализации в учреждениях образования, установка систем видеонаблюдения в учреждениях образования</t>
  </si>
  <si>
    <t>0731023</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</si>
  <si>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</si>
  <si>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</si>
  <si>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</si>
  <si>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</si>
  <si>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</si>
  <si>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</si>
  <si>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</si>
  <si>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Осуществление государственного полномочия Свердловской области по организации проведения мероприятий по отлову и содержанию безнадзорных собак за счет областного бюджета</t>
  </si>
  <si>
    <t>70042П0</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</si>
  <si>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</si>
  <si>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Подпрограмма 4 "Развитие транспортного комплекса в муниципальном образовании Камышловский муниципальный район"</t>
  </si>
  <si>
    <t xml:space="preserve">            Предоставление межбюджетных трансфертов сельским поселениям на организацию пассажирских перевозок</t>
  </si>
  <si>
    <t xml:space="preserve">            Выполнение работ по содержанию автомобильных дорог общего пользования местного значения</t>
  </si>
  <si>
    <t xml:space="preserve">            Капитальный ремонт и  ремонт автомобильных дорог общего пользования местного значения вне населённых пунктов</t>
  </si>
  <si>
    <t>0241019</t>
  </si>
  <si>
    <t xml:space="preserve">            Предоставление межбюджетных трансфертов муниципальным образованиям сельских поселений на проектирование и строительсво автомобильных дорог местного значения, в том числе искусственных сооружений, расположенных на них</t>
  </si>
  <si>
    <t xml:space="preserve">            Предоставление межбюджетных трансфертов сельским поселениям на ремонт автомобильных дорог местного значения, в том числе искусственных сооружений, расположенных на них</t>
  </si>
  <si>
    <t>0241028</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</si>
  <si>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</si>
  <si>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Подпрограмма1 "Повышение инвестиционной привлекательности МО Камышловский муниципальный район"</t>
  </si>
  <si>
    <t>0110000</t>
  </si>
  <si>
    <t xml:space="preserve">            Издание рекламно-информационных материалов об инвестиционном потенциале МО Камышловский муниципальный район</t>
  </si>
  <si>
    <t>0111002</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</si>
  <si>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</si>
  <si>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0111003</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</si>
  <si>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</si>
  <si>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</si>
  <si>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</si>
  <si>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</si>
  <si>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Дня российского предпринимательства</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</si>
  <si>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</si>
  <si>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Финансирование расходов по содержанию специалиста, осуществляющего организационно-техническое сопровождение реализации подпрограммы</t>
  </si>
  <si>
    <t xml:space="preserve">            Развитие системы поддержки малого и среднего предпринимательства на территории муниципальных образований, в Свердловской области за счет областного бюджета</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</si>
  <si>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</si>
  <si>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</si>
  <si>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</si>
  <si>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Организация и проведение конкурсов профессионального мастерства среди работников потребительского рынка</t>
  </si>
  <si>
    <t xml:space="preserve">            Субсидия на разработку документации по планировке территории за счет областного бюджета</t>
  </si>
  <si>
    <t>0604360</t>
  </si>
  <si>
    <t xml:space="preserve">          Подпрограмма 3 "Развитие жилищно-коммунального хозяйства и повышение энергетической эффективности"</t>
  </si>
  <si>
    <t xml:space="preserve">            Межбюджетные трансферты бюджетам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</si>
  <si>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ветких коммунальных сетей</t>
  </si>
  <si>
    <t xml:space="preserve">            Развитие газификации в сельской местности за счет областного бюджета</t>
  </si>
  <si>
    <t>02342И0</t>
  </si>
  <si>
    <t xml:space="preserve">            Реализация мероприятий федеральной целевой программы "Устойчивое развитие сельских территорий на 2014 - 2017 годы и на период до 2020 года" за счет федерального бюджета</t>
  </si>
  <si>
    <t>0235018</t>
  </si>
  <si>
    <t xml:space="preserve">            Резервный фонд Правительства Свердловской области</t>
  </si>
  <si>
    <t xml:space="preserve">      Благоустройство</t>
  </si>
  <si>
    <t>0503</t>
  </si>
  <si>
    <t xml:space="preserve">          Подпрограмма 6 "Восстановление и развитие объектов внешнего благоустройства"</t>
  </si>
  <si>
    <t>0260000</t>
  </si>
  <si>
    <t xml:space="preserve">            Предоставление межбюджетных трансфертов, призерам конкурса на звание "Самый благоустроенный населенный пункт Камышловского района"</t>
  </si>
  <si>
    <t>0261023</t>
  </si>
  <si>
    <t xml:space="preserve">        Муниципальная программа "Реализация основных направлений в строительном комплексе муниципального образования Камышловский муниципальный район на 2014-2016 годы"</t>
  </si>
  <si>
    <t xml:space="preserve">            Строительство зданий  дошкольных образовательных учреждений</t>
  </si>
  <si>
    <t xml:space="preserve">              Бюджетные инвестиции</t>
  </si>
  <si>
    <t xml:space="preserve">            Строительство и реконструкция зданий дошкольных образовательных организаций за счет областного бюджета</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</si>
  <si>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</si>
  <si>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</si>
  <si>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</si>
  <si>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</si>
  <si>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</si>
  <si>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Улучшение жилищных условий граждан, проживающих в сельской местности, в том числе молодых семей и молодых специалистов за счет областного бюджета</t>
  </si>
  <si>
    <t xml:space="preserve">            Реализация мероприятий федеральной целевой программы "Устойчивое развитие сельских территорий на 2014 - 2017 годы и на период до 2020 года" за счет межбюджетных трансфертов из федерального бюджета</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</si>
  <si>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</si>
  <si>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</si>
  <si>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</si>
  <si>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</si>
  <si>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Субсидии некоммерческим организациям (за исключением государственных (муниципальных) учреждений)</t>
  </si>
  <si>
    <t xml:space="preserve">            Поздравление граждан в связи с традиционно считающимися юбилейными датами, начиная с 90-летия</t>
  </si>
  <si>
    <t xml:space="preserve">            Поздравление граждан и семей (в т.ч. многодетных и  замещающих семей) с Днем Победы в Великой Отечественной  войне 1941-1945 гг., в связи  с традиционно считающимися  юбилейными  датами,  в связи со всадебным юбилеем, либо награждением знаком отличия СО  "Совет да любовь" в связи с награждением знаком отличия СО "Материнская доблесть"</t>
  </si>
  <si>
    <t>0801007</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</si>
  <si>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</si>
  <si>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</si>
  <si>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областного бюджета</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</si>
  <si>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областного бюджета</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</si>
  <si>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федерального бюджета</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</si>
  <si>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</si>
  <si>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</si>
  <si>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</si>
  <si>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</si>
  <si>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</si>
  <si>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</si>
  <si>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Предоставление прочих межбюджетных трансфертов на выравнивание бюджетной обеспеченности поселений</t>
  </si>
  <si>
    <t xml:space="preserve">  Управление образования администрации  муниципального образования Камышловский муниципальный район</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</si>
  <si>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</si>
  <si>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</si>
  <si>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</si>
  <si>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</si>
  <si>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</si>
  <si>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Исполнение судебных актов</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</si>
  <si>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</si>
  <si>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</si>
  <si>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Создание дополнительных мест в муниципальных образовательных организациях дошкольного образования Камышловского муниципального района</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</si>
  <si>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</si>
  <si>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за счет областного бюджета</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</si>
  <si>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</si>
  <si>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Создание дополнительных мест в муниципальных системах дошкольного образования за счет областного бюджета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</si>
  <si>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</si>
  <si>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</si>
  <si>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</si>
  <si>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</si>
  <si>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</si>
  <si>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</si>
  <si>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</si>
  <si>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используемого парка автобусов</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</si>
  <si>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</si>
  <si>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</si>
  <si>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</si>
  <si>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0321026</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</si>
  <si>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</si>
  <si>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</si>
  <si>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Осуществление мероприятий по организации питания в муниципальных общеобразовательных организациях  за счет областного бюджета</t>
  </si>
  <si>
    <t xml:space="preserve">            Капитальный ремонт,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 за счет областного бюджета  за счет областного бюджета</t>
  </si>
  <si>
    <t xml:space="preserve">            Приобретение и (или) замена, оснащение аппаратурой спутниковой навигации ГЛОНАСС, тахографами для подвоза обучающихся (воспитанников) в муниципальные общеобразовательные организации за счет областного бюджета</t>
  </si>
  <si>
    <t xml:space="preserve">            Создание в общеобразовательных организациях условий для инклюзивного образования детей-инвалидов за счет средств областного бюджета</t>
  </si>
  <si>
    <t>03245Л0</t>
  </si>
  <si>
    <t xml:space="preserve">            Осуществление мероприятий по созданию в общеобразовательных организациях, расположенных в сельской местности, условий для занятий физической культурой и спортом за счет областного бюджета</t>
  </si>
  <si>
    <t>03245Ф0</t>
  </si>
  <si>
    <t xml:space="preserve">            Реализация мероприятий по обеспечению доступности приоритетных объектов и услуг в приоритетных сферах жизнедеятельности инвалидов и других</t>
  </si>
  <si>
    <t xml:space="preserve">            Создание в общеобразовательных организациях, расположенных в сельской местности, условий для занятий физической культурой и спортом  в рамках подпрограммы "Развитие дошкольного, общего и дополнительного образования детей" государственной программы Российской Федерации "Развитие образования" на 2013-2020 годы"за счет межбюджетных трансфертов из федерального бюджета</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</si>
  <si>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</si>
  <si>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</si>
  <si>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0331018</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</si>
  <si>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</si>
  <si>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</si>
  <si>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Организация отдыха детей в каникулярное время за счет областного бюджета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</si>
  <si>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</si>
  <si>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</si>
  <si>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Оснащение оборудованием и инветнарем  муниципальных учреждений, занимающихся патриотическим воспитанием граждан</t>
  </si>
  <si>
    <t xml:space="preserve">            Организация участия и проведение районных, областных, общероссийских, мероприятий патриотической направленности</t>
  </si>
  <si>
    <t xml:space="preserve">            Повышение профессионального уровня руководителей объединений патриотической направленности, руководителей музеев</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</si>
  <si>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</si>
  <si>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</si>
  <si>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</si>
  <si>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</si>
  <si>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</si>
  <si>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</si>
  <si>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Отдел культуры, молодежной политики и спорта администрации муниципального образования Камышловский муниципальный район</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</si>
  <si>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</si>
  <si>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</si>
  <si>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</si>
  <si>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</si>
  <si>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</si>
  <si>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</si>
  <si>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 подведомственных ОКМС</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</si>
  <si>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</si>
  <si>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Оснащение муниципальных библиотек книгами, учебными фильмами, плакатами, патриотической направленности</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</si>
  <si>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</si>
  <si>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5-дневных учебных сборов по начальной военной подготовке для допризывной молодежи</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</si>
  <si>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</si>
  <si>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Обеспечение подготовки молодых граждан к военной службе  за счет областного бюджета</t>
  </si>
  <si>
    <t xml:space="preserve">          Подпрограмма 1 "Развитие культуры и искусства"</t>
  </si>
  <si>
    <t xml:space="preserve">            Приобретение оборудования и иных материальных ценностей, необходимых для деятельности ММКУК КМР МКИЦ</t>
  </si>
  <si>
    <t>0411001</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</si>
  <si>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</si>
  <si>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Организация деятельности МКИЦ</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</si>
  <si>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</si>
  <si>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</si>
  <si>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</si>
  <si>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</si>
  <si>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</si>
  <si>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Предоставление межбюджетных трансфертов  бюджетам сельских поселений, входящих в состав муниципального образования Камышловский муниципальный район, для устройства наружного освещения воинских захоронений и мемориальных комплексов, памятников и обелисков, увековечивающих память  защитников Отечества</t>
  </si>
  <si>
    <t>0411009</t>
  </si>
  <si>
    <t xml:space="preserve">            Комплектование книжных фондов библиотек муниципальных образований, расположенных на территории Свердловской области за счет средств федерального бюджета</t>
  </si>
  <si>
    <t>0415144</t>
  </si>
  <si>
    <t xml:space="preserve">            Государственная поддержка муниципальных учреждений культуры, находящихся на территориях сельских поселений за счет федерального бюджета</t>
  </si>
  <si>
    <t xml:space="preserve">            Государственная поддержка лучших работников муниципальных учреждений культуры, находящихся на территориях сельских поселений за счет федерального бюджета</t>
  </si>
  <si>
    <t xml:space="preserve">          Подпрограмма 7 "Обеспечивающая подпрограмма"</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</si>
  <si>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</si>
  <si>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</si>
  <si>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</si>
  <si>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</si>
  <si>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Предоставление социальных выплат молодым семьям на приобретение строительство) жилья  за счет областного бюджета</t>
  </si>
  <si>
    <t xml:space="preserve">            Субсидии на мероприятия подпрограммы "Обеспечение жильем молодых семей" в рамках федеральной целевой программы "Жилище" на 2011 - 2015 годы государственной программы Российской Федерации "Обеспечение доступным и комфортным жильем и коммунальными услугами</t>
  </si>
  <si>
    <t xml:space="preserve">          Подпрограмма 4 "Развитие физической культуры и  спорта"</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</si>
  <si>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</si>
  <si>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</si>
  <si>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Ремонт зданий и помещений, в которых размещаются  муниципальные учреждения физической культуры, спорта и их филиалы (ФОК)</t>
  </si>
  <si>
    <t xml:space="preserve">            Приобретение оборудования и иных материальных ценностей для деятельности ДЮСШ</t>
  </si>
  <si>
    <t xml:space="preserve">            Мероприятия в сфере физической культуры и спорта</t>
  </si>
  <si>
    <t xml:space="preserve">            Строительство (размещение) типовых спортивных сооружений (площадок)</t>
  </si>
  <si>
    <t xml:space="preserve">            Оснащение спортивных площадок специализированным оборудованием для занятий уличной гимнастикой за счет средств областного бюджета</t>
  </si>
  <si>
    <t>0444850</t>
  </si>
  <si>
    <t xml:space="preserve">  Дума муниципального образования "Камышловский район"</t>
  </si>
  <si>
    <t xml:space="preserve">            Председатель представительного органа муниципального образования и его заместители</t>
  </si>
  <si>
    <t xml:space="preserve">            Депутаты представительного органа муниципального образования</t>
  </si>
  <si>
    <t xml:space="preserve">  Счетная палата муниципального образования "Камышловский район"</t>
  </si>
  <si>
    <t xml:space="preserve">            Руководитель контрольно-счетной палаты муниципального образования и его заместители</t>
  </si>
  <si>
    <t>Всего расходов:</t>
  </si>
  <si>
    <t>Сумма средств, предусмотрен-ная Решением о местном бюджете на 2015 год, в рублях</t>
  </si>
  <si>
    <t>Сумма средств, предусмотрен-ная  сводной бюджетной росписью  на 2015 год, в рублях</t>
  </si>
  <si>
    <t>Показатели исполнения расходов бюджета муниципального образования Камышловский муниципальный район за 2015 год по ведомственной структуре расходов местного бюджета</t>
  </si>
  <si>
    <t>фед. Бюджет</t>
  </si>
  <si>
    <t>Показатели распределения дотаций из местного бюджета на выравнивание бюджетной обеспеченности поселений на 2015 год</t>
  </si>
  <si>
    <t>Показатели исполнения межбюджетных трансфертов из бюджета муниципального образования Камышловский муниципальный район бюджетам сельских поселений за 2015 год (за счет средств местного бюджета)</t>
  </si>
  <si>
    <t>Сумма средств, предусмотренная на 2015 год в Решении о местном бюджете, в рублях</t>
  </si>
  <si>
    <t>ВСЕГО на 2015 год</t>
  </si>
  <si>
    <t>Муниципальная программа  "Управление  муниципальными финансами муниципального образования  Камышловский муниципальный  район до 2020 года"</t>
  </si>
  <si>
    <t>Муниципальная программа "Устойчивое развитие сельских территорий муниципального образования Камышловский муниципальный район на  период 2014-2020 годов"</t>
  </si>
  <si>
    <t xml:space="preserve">  Подпрограмма 3 "Развитие жилищно-коммунального хозяйства и повышение энергетической эффективности "</t>
  </si>
  <si>
    <t>2.1.3</t>
  </si>
  <si>
    <t xml:space="preserve">  Предоставление межбюджетных трансфертов сельским поселениям на замену ветхих коммунальных сетей</t>
  </si>
  <si>
    <t>Подпрограмма 6 "Восстановление и развитие  объетов внешнего благоустройства"</t>
  </si>
  <si>
    <t>Предоставление межбюджетных трансфертов, призерам конкурса на звание "Самый благоустроенный населенный пункт Камышловского района"</t>
  </si>
  <si>
    <t>2.3</t>
  </si>
  <si>
    <t>2.3.1</t>
  </si>
  <si>
    <t xml:space="preserve">  Межбюджетные трансферты бюджетам сельских поселений на разработку и реализацию инвестиционных проектов</t>
  </si>
  <si>
    <t>Предоставление межбюджетных трансфертов сельским поселениям на организацию пассажирских перевозок (0408)</t>
  </si>
  <si>
    <t>Предоставление межбюджетных трансфертов сельским поселениям на ремонт автомобильных дорог местного значения, в том числе искусственных сооружений, расположенных на них (0409)</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</si>
  <si>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</si>
  <si>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Межбюджетные трансферты сельским поселениям на ремонт объектов недвижимости находящихся в казне муниципального образования </t>
  </si>
  <si>
    <t xml:space="preserve"> Предоставление межбюджетных трансфертов  бюджетам сельских поселений, входящих в состав муниципального образования Камышловский муниципальный район, для устройства наружного освещения воинских захоронений и мемориальных комплексов, памятников и обелисков, увековечивающих память  защитников Отечества</t>
  </si>
  <si>
    <t>3.1.2.</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</si>
  <si>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t>
  </si>
  <si>
    <t>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t>
  </si>
  <si>
    <t xml:space="preserve"> Субсидия на разработку документации по планировке территории за счет областного бюджета</t>
  </si>
  <si>
    <t>Развитие газификации в сельской местности за счет областного бюджета</t>
  </si>
  <si>
    <t>Реализация мероприятий федеральной целевой программы "Устойчивое развитие сельских территорий на 2014 - 2017 годы и на период до 2020 года" за счет федерального бюджета</t>
  </si>
  <si>
    <t xml:space="preserve"> Комплектование книжных фондов библиотек муниципальных образований, расположенных на территории Свердловской области за счет средств </t>
  </si>
  <si>
    <t>Обеспечение подготовки молодых граждан к военной службе  за счет областного бюджета</t>
  </si>
  <si>
    <t>Государственная поддержка муниципальных учреждений культуры, находящихся на территориях сельских поселений за счет федерального бюджета</t>
  </si>
  <si>
    <t xml:space="preserve">  Государственная поддержка лучших работников муниципальных учреждений культуры, находящихся на территориях сельских поселений за счет федерального бюджета</t>
  </si>
  <si>
    <t>Резервный фонд Правительсва Свердловской области</t>
  </si>
  <si>
    <t>Показатели исполнения межбюджетных трансфертов из бюджета муниципального образования Камышловский муниципальный район бюджетам сельских поселений за 2015 год (за счет средств областного бюджета)</t>
  </si>
  <si>
    <t>ВСЕГО за 2015 год:</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</si>
  <si>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</si>
  <si>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</si>
  <si>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</si>
  <si>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</si>
  <si>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</si>
  <si>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</si>
  <si>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</si>
  <si>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</si>
  <si>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</si>
  <si>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</si>
  <si>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</si>
  <si>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</si>
  <si>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</si>
  <si>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Транспорт</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</si>
  <si>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</si>
  <si>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</si>
  <si>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</si>
  <si>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</si>
  <si>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Благоустройство</t>
  </si>
  <si>
    <t xml:space="preserve">  ОБРАЗОВАНИЕ</t>
  </si>
  <si>
    <t xml:space="preserve">    Дошкольное образование</t>
  </si>
  <si>
    <t xml:space="preserve">    Общее образование</t>
  </si>
  <si>
    <t xml:space="preserve">    Молодежная политика и оздоровление детей</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</si>
  <si>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</si>
  <si>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</si>
  <si>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</si>
  <si>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</si>
  <si>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</si>
  <si>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</si>
  <si>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</si>
  <si>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</si>
  <si>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</si>
  <si>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Физическая культура</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</si>
  <si>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</si>
  <si>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</si>
  <si>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</si>
  <si>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</si>
  <si>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Показатели исполнения расходов бюджета муниципального образования Камышловский муниципальный район за 2015 год по разделам и подразделам классификации расходов бюджета</t>
  </si>
  <si>
    <t>Сумма средств, предусмотренная Решением о бюджете на 2015 год, в рублях</t>
  </si>
  <si>
    <t>Сумма средств, предусмотренная Сводной бюджетной росписью на 2015 год, в рублях</t>
  </si>
  <si>
    <t>м+о</t>
  </si>
  <si>
    <t>фед.</t>
  </si>
  <si>
    <t xml:space="preserve">Среднесписочная
численность  
работников   
за первый квартал 2015 года
(без внешних  
совместителей),
человек
</t>
  </si>
  <si>
    <t xml:space="preserve">Фактические  
затраты    
на денежное  
содержание  
(заработную  
плату)    
за  первый квартал 2015 год 
(тысяч рублей)
</t>
  </si>
  <si>
    <t>СВЕДЕНИЯ
О ЧИСЛЕННОСТИ МУНИЦИПАЛЬНЫХ СЛУЖАЩИХ ОРГАНОВ
МЕСТНОГО САМОУПРАВЛЕНИЯ МУНИЦИПАЛЬНОГО ОБРАЗОВАНИЯ
КАМЫШЛОВСКИЙ МУНИЦИПАЛЬНЫЙ РАЙОН И РАБОТНИКОВ
КАЗЕННЫХ (БЮДЖЕТНЫХ, АВТОНОМНЫХ) УЧРЕЖДЕНИЙ МУНИЦИПАЛЬНОГО ОБРАЗОВАНИЯ КАМЫШЛОВСКИЙ МУНИЦИПАЛЬНЫЙ РАЙОН 
ЗА    2015  ГОД</t>
  </si>
  <si>
    <t>Показатели исполнения  бюджета муниципального образования Камышловский муниципальный район за 2015 год по источникам финансирования дефицита местного бюджета по кодам классификации источников финансирования дефицитов бюджетов</t>
  </si>
  <si>
    <t>Сумма средств, предусмотренная на 2015 год в Сводной бюджетной росписи в рублях</t>
  </si>
  <si>
    <t>Исполненено за 2015 год, в рублях</t>
  </si>
  <si>
    <t>Приложение №6</t>
  </si>
  <si>
    <t>Показатели исполнения доходов бюджета муниципального образования Камышловский муниципальный район за 2015 год по кодам классификации доходов бюджета</t>
  </si>
  <si>
    <t>Сумма средств предусмотренная на 2015 год сводной бюджетной росписью, в  рублях</t>
  </si>
  <si>
    <t>Сумма средств предусмотренная на 2015 год в решении о местном бюджете, в  рублях</t>
  </si>
  <si>
    <t>Управление Федеральной антимонопольной службы по Свердловской области (Свердловское УФАС России)</t>
  </si>
  <si>
    <t>16111633050056000140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</si>
  <si>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нужд муниципальных районов  </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</si>
  <si>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</si>
  <si>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18210102010012100110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</si>
  <si>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Федерации(пени по соответствующему платежу)</t>
  </si>
  <si>
    <t>18210102010012200110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</si>
  <si>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Федерации(проценты по соответствующему платежу)</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</si>
  <si>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Федерации(суммы денежных взысканий (штрафов) по соответствующему платежу согласно законодательству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</si>
  <si>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</si>
  <si>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18210102020012100110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</si>
  <si>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</si>
  <si>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18210102020012200110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</si>
  <si>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</si>
  <si>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</si>
  <si>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отмененому)</t>
  </si>
  <si>
    <t>18210102030012100110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</si>
  <si>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</si>
  <si>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</si>
  <si>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18210102030014000110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</si>
  <si>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</si>
  <si>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</si>
  <si>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отмененому)</t>
  </si>
  <si>
    <t>18210502010022100110</t>
  </si>
  <si>
    <t xml:space="preserve">      Единый налог на вмененный доход для отдельных видов деятельности (пени по соответствующему платежу)</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</si>
  <si>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</si>
  <si>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 xml:space="preserve">      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отмененому)</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</si>
  <si>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</si>
  <si>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 xml:space="preserve">      Единый налог на вмененный доход для отдельных видов деятельности (за налоговые периоды, истекшие до 1 января 2011 года)(суммы денежных взысканий (штрафов) по соответствующему платежу согласно законодательству Российской Федерации)</t>
  </si>
  <si>
    <t>18210502020024000110</t>
  </si>
  <si>
    <t xml:space="preserve">      Единый налог на вмененный доход для отдельных видов деятельности (за налоговые периоды, истекшие до 1 января 2011 года)(прочие поступления)</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</si>
  <si>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отмененому)</t>
  </si>
  <si>
    <t>18210503010012100110</t>
  </si>
  <si>
    <t xml:space="preserve">      Единый сельскохозяйственный налог (пени по соответствующему платежу)</t>
  </si>
  <si>
    <t xml:space="preserve">      Единый сельскохозяйственный налог (суммы денежных взысканий (штрафов) по соответствующему платежу согласно законодательству Российской Федерации)</t>
  </si>
  <si>
    <t xml:space="preserve">      Единый сельскохозяйственный налог (за налоговые периоды, истекшие до 1 января 2011 года)(сумма платежа (перерасчеты, недоимка и задолженность по соответствующему платежу, в том числе по отмененому) </t>
  </si>
  <si>
    <t xml:space="preserve">      Налог, взимаемый в связи с применением патентной системы налогообложения (сумма платежа (перерасчеты, недоимка и задолженность по соответствующему платежу, в том числе по отмененому) </t>
  </si>
  <si>
    <t>18210504020024000110</t>
  </si>
  <si>
    <t xml:space="preserve">      Налог, взимаемый в связи с применением патентной системы налогообложения (прочие поступления) </t>
  </si>
  <si>
    <t xml:space="preserve">      Государственная пошлина по делам, рассматриваемым в судах общей юрисдикции, мровыми судьями (за исключением Верховного Суда Российской Федерации)</t>
  </si>
  <si>
    <t>18210907033051000110</t>
  </si>
  <si>
    <t xml:space="preserve">    Целевые сборы с граждан и предприятий, учреждений, организаций на содержание милиции, на благоустройство территорий, на нежды образования и другие цели, мобилизируемые на территориях муниципальных районов(сумма платежа (перерасчеты, недоимка и задолженность по соответствующему платежу, в том числе по отмененому)</t>
  </si>
  <si>
    <t xml:space="preserve">    Прочие местные налоги и сборы, мобилизируемые на территориях муниципальных районов(сумма платежа (перерасчеты, недоимка и задолженность по соответствующему платежу, в том числе по отмененому)</t>
  </si>
  <si>
    <t>18210907050052100110</t>
  </si>
  <si>
    <t xml:space="preserve">    Прочие местные налоги и сборы, мобилизируемые на территориях муниципальных районов(пени по соответствующему платежу)</t>
  </si>
  <si>
    <t>90111402053050000440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</si>
  <si>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</si>
  <si>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Прочие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имуществу(прочие доходы от реализации иного имущества)</t>
  </si>
  <si>
    <t>90111632000050000140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</si>
  <si>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</si>
  <si>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90111651030020000140</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</si>
  <si>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</si>
  <si>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90120202051050000151</t>
  </si>
  <si>
    <t xml:space="preserve">     Субсидии бюджетам муниципальных районов на проведение мероприятий по обеспечению жильем граждан Российской Федерации, проживающих в сельской местности,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2014 году (ФБ)</t>
  </si>
  <si>
    <t xml:space="preserve">     Субсидии бюджетам муниципальных районов на проведение мероприятий по обеспечению жильем граждан Российской Федерации, проживающих в сельской местности,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2014 году (ОБ)</t>
  </si>
  <si>
    <t xml:space="preserve">      Субсидии бюджетам муниципальных районов на осуществление мероприятий по развитию газификации в сельской местности (ФБ)</t>
  </si>
  <si>
    <t xml:space="preserve">      Субсидии на разработку документации по планировке территори</t>
  </si>
  <si>
    <t xml:space="preserve">      Субвенции бюджетам муниципальных районов на оплату жилищно-коммунальных услуг отдельным категориям граждан</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</si>
  <si>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</si>
  <si>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t>
  </si>
  <si>
    <t xml:space="preserve">     Межбюджетные трансферты, передаваемые бюджету муниципального образования Камышловский муниципальный район из резервного фонда Правительства СО для предоставления иного межбюджетного трансферта бюджету муниципального образования "Галкинское сельское поселение" на приобретение модульной котельной для установки в селе Кочневское Камышловского района</t>
  </si>
  <si>
    <t xml:space="preserve">     Субсидии на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муниципальных общеобразовательных организациях</t>
  </si>
  <si>
    <t xml:space="preserve">     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 (ОБ)</t>
  </si>
  <si>
    <t xml:space="preserve">     Субсидии на создание в общеобразовательных организациях условий для инклюзивного образования детей инвалидов</t>
  </si>
  <si>
    <t xml:space="preserve">      Межбюджетные трансферты, передаваемые бюджету муниципального образования Камышловский муниципальный район из резервного фонда Правительства СО на содержание и оснащение оборудованием вводимых в период с 01 октября по 31 декабря 2015 года дополнительных мест в муниципальных системах дошкольного образования </t>
  </si>
  <si>
    <t xml:space="preserve">     Субсидии на оснащение спортивных площадок специализированным оборудованием для занятий уличной гимнастикой</t>
  </si>
  <si>
    <t>90820204025050000151</t>
  </si>
  <si>
    <t xml:space="preserve">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 (федеральный бюджет)</t>
  </si>
  <si>
    <t xml:space="preserve">      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поселений(ФБ)</t>
  </si>
  <si>
    <t xml:space="preserve">      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поселений(ФБ)</t>
  </si>
  <si>
    <t>Приложение №5</t>
  </si>
  <si>
    <t>Приложение № 7</t>
  </si>
  <si>
    <t>Приложение №8</t>
  </si>
  <si>
    <t>от  27.05.2016г. №361</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</si>
</sst>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_р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0.0%"/>
    <numFmt numFmtId="188" formatCode="#,##0.0_ ;[Red]\-#,##0.0\ "/>
    <numFmt numFmtId="189" formatCode="#,##0.00000"/>
  </numFmts>
  <fonts count="66">
    <font>
      <sz val="10"/>
      <name val="Arial"/>
      <family val="0"/>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8"/>
      <name val="Times New Roman"/>
      <family val="1"/>
    </font>
    <font>
      <sz val="10"/>
      <name val="Times New Roman"/>
      <family val="1"/>
    </font>
    <font>
      <sz val="11"/>
      <name val="Times New Roman"/>
      <family val="1"/>
    </font>
    <font>
      <b/>
      <sz val="10"/>
      <name val="Arial Cyr"/>
      <family val="0"/>
    </font>
    <font>
      <sz val="9"/>
      <name val="Times New Roman"/>
      <family val="1"/>
    </font>
    <font>
      <b/>
      <sz val="11"/>
      <name val="Times New Roman"/>
      <family val="1"/>
    </font>
    <font>
      <b/>
      <sz val="8"/>
      <name val="Times New Roman"/>
      <family val="1"/>
    </font>
    <font>
      <b/>
      <sz val="10"/>
      <name val="Times New Roman"/>
      <family val="1"/>
    </font>
    <font>
      <b/>
      <sz val="10"/>
      <name val="Arial"/>
      <family val="2"/>
    </font>
    <font>
      <sz val="11"/>
      <name val="Arial"/>
      <family val="2"/>
    </font>
    <font>
      <b/>
      <sz val="9"/>
      <name val="Times New Roman"/>
      <family val="1"/>
    </font>
    <font>
      <i/>
      <sz val="8"/>
      <name val="Times New Roman"/>
      <family val="1"/>
    </font>
    <font>
      <i/>
      <sz val="9"/>
      <name val="Times New Roman"/>
      <family val="1"/>
    </font>
    <font>
      <sz val="12"/>
      <name val="Times New Roman"/>
      <family val="1"/>
    </font>
    <font>
      <sz val="8"/>
      <color indexed="8"/>
      <name val="Times New Roman"/>
      <family val="1"/>
    </font>
    <font>
      <b/>
      <sz val="8"/>
      <color indexed="8"/>
      <name val="Times New Roman"/>
      <family val="1"/>
    </font>
    <font>
      <sz val="8"/>
      <color indexed="10"/>
      <name val="Times New Roman"/>
      <family val="1"/>
    </font>
    <font>
      <sz val="10"/>
      <color indexed="10"/>
      <name val="Times New Roman"/>
      <family val="1"/>
    </font>
    <font>
      <b/>
      <sz val="10"/>
      <color indexed="10"/>
      <name val="Times New Roman"/>
      <family val="1"/>
    </font>
    <font>
      <sz val="9"/>
      <color indexed="10"/>
      <name val="Times New Roman"/>
      <family val="1"/>
    </font>
    <font>
      <sz val="11"/>
      <color indexed="10"/>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10"/>
      <color rgb="FFFF0000"/>
      <name val="Times New Roman"/>
      <family val="1"/>
    </font>
    <font>
      <b/>
      <sz val="10"/>
      <color rgb="FFFF0000"/>
      <name val="Times New Roman"/>
      <family val="1"/>
    </font>
    <font>
      <sz val="9"/>
      <color rgb="FFFF0000"/>
      <name val="Times New Roman"/>
      <family val="1"/>
    </font>
    <font>
      <sz val="11"/>
      <color rgb="FFFF0000"/>
      <name val="Times New Roman"/>
      <family val="1"/>
    </font>
  </fonts>
  <fills count="6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41"/>
        <bgColor indexed="64"/>
      </patternFill>
    </fill>
    <fill>
      <patternFill patternType="solid">
        <fgColor theme="2"/>
        <bgColor indexed="64"/>
      </patternFill>
    </fill>
    <fill>
      <patternFill patternType="solid">
        <fgColor theme="3" tint="0.7999799847602844"/>
        <bgColor indexed="64"/>
      </patternFill>
    </fill>
    <fill>
      <patternFill patternType="solid">
        <fgColor rgb="FFFFFFFF"/>
        <bgColor indexed="64"/>
      </patternFill>
    </fill>
    <fill>
      <patternFill patternType="solid">
        <fgColor rgb="FFCCFFCC"/>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color indexed="63"/>
      </left>
      <right style="thin">
        <color indexed="63"/>
      </right>
      <top>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style="thin">
        <color indexed="63"/>
      </bottom>
    </border>
    <border>
      <left style="thin">
        <color indexed="63"/>
      </left>
      <right style="thin">
        <color indexed="63"/>
      </right>
      <top style="thin">
        <color indexed="63"/>
      </top>
      <bottom>
        <color indexed="63"/>
      </bottom>
    </border>
    <border>
      <left>
        <color indexed="63"/>
      </left>
      <right>
        <color indexed="63"/>
      </right>
      <top style="thin">
        <color indexed="63"/>
      </top>
      <bottom>
        <color indexed="63"/>
      </bottom>
    </border>
    <border>
      <left style="thin"/>
      <right style="thin"/>
      <top>
        <color indexed="63"/>
      </top>
      <bottom style="thin"/>
    </border>
    <border>
      <left>
        <color indexed="63"/>
      </left>
      <right>
        <color indexed="63"/>
      </right>
      <top style="thin"/>
      <bottom style="thin"/>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15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44" fillId="3"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44" fillId="5"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44"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44"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44"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44" fillId="13"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44" fillId="15"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44" fillId="17"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44" fillId="19"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44" fillId="20"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44" fillId="21"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44" fillId="23" borderId="0" applyNumberFormat="0" applyBorder="0" applyAlignment="0" applyProtection="0"/>
    <xf numFmtId="0" fontId="2" fillId="22" borderId="0" applyNumberFormat="0" applyBorder="0" applyAlignment="0" applyProtection="0"/>
    <xf numFmtId="0" fontId="3" fillId="24" borderId="0" applyNumberFormat="0" applyBorder="0" applyAlignment="0" applyProtection="0"/>
    <xf numFmtId="0" fontId="45" fillId="25"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45" fillId="26" borderId="0" applyNumberFormat="0" applyBorder="0" applyAlignment="0" applyProtection="0"/>
    <xf numFmtId="0" fontId="3" fillId="16" borderId="0" applyNumberFormat="0" applyBorder="0" applyAlignment="0" applyProtection="0"/>
    <xf numFmtId="0" fontId="3" fillId="18" borderId="0" applyNumberFormat="0" applyBorder="0" applyAlignment="0" applyProtection="0"/>
    <xf numFmtId="0" fontId="45" fillId="27" borderId="0" applyNumberFormat="0" applyBorder="0" applyAlignment="0" applyProtection="0"/>
    <xf numFmtId="0" fontId="3" fillId="18" borderId="0" applyNumberFormat="0" applyBorder="0" applyAlignment="0" applyProtection="0"/>
    <xf numFmtId="0" fontId="3" fillId="28" borderId="0" applyNumberFormat="0" applyBorder="0" applyAlignment="0" applyProtection="0"/>
    <xf numFmtId="0" fontId="45" fillId="29"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45" fillId="31" borderId="0" applyNumberFormat="0" applyBorder="0" applyAlignment="0" applyProtection="0"/>
    <xf numFmtId="0" fontId="3" fillId="30" borderId="0" applyNumberFormat="0" applyBorder="0" applyAlignment="0" applyProtection="0"/>
    <xf numFmtId="0" fontId="3" fillId="32" borderId="0" applyNumberFormat="0" applyBorder="0" applyAlignment="0" applyProtection="0"/>
    <xf numFmtId="0" fontId="45" fillId="33"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45" fillId="35" borderId="0" applyNumberFormat="0" applyBorder="0" applyAlignment="0" applyProtection="0"/>
    <xf numFmtId="0" fontId="3" fillId="34" borderId="0" applyNumberFormat="0" applyBorder="0" applyAlignment="0" applyProtection="0"/>
    <xf numFmtId="0" fontId="3" fillId="36" borderId="0" applyNumberFormat="0" applyBorder="0" applyAlignment="0" applyProtection="0"/>
    <xf numFmtId="0" fontId="45" fillId="37"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45" fillId="39" borderId="0" applyNumberFormat="0" applyBorder="0" applyAlignment="0" applyProtection="0"/>
    <xf numFmtId="0" fontId="3" fillId="38" borderId="0" applyNumberFormat="0" applyBorder="0" applyAlignment="0" applyProtection="0"/>
    <xf numFmtId="0" fontId="3" fillId="28" borderId="0" applyNumberFormat="0" applyBorder="0" applyAlignment="0" applyProtection="0"/>
    <xf numFmtId="0" fontId="45" fillId="40"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45" fillId="41" borderId="0" applyNumberFormat="0" applyBorder="0" applyAlignment="0" applyProtection="0"/>
    <xf numFmtId="0" fontId="3" fillId="30" borderId="0" applyNumberFormat="0" applyBorder="0" applyAlignment="0" applyProtection="0"/>
    <xf numFmtId="0" fontId="3" fillId="42" borderId="0" applyNumberFormat="0" applyBorder="0" applyAlignment="0" applyProtection="0"/>
    <xf numFmtId="0" fontId="45" fillId="43" borderId="0" applyNumberFormat="0" applyBorder="0" applyAlignment="0" applyProtection="0"/>
    <xf numFmtId="0" fontId="3" fillId="42" borderId="0" applyNumberFormat="0" applyBorder="0" applyAlignment="0" applyProtection="0"/>
    <xf numFmtId="0" fontId="4" fillId="12" borderId="1" applyNumberFormat="0" applyAlignment="0" applyProtection="0"/>
    <xf numFmtId="0" fontId="46" fillId="44" borderId="2" applyNumberFormat="0" applyAlignment="0" applyProtection="0"/>
    <xf numFmtId="0" fontId="4" fillId="12" borderId="1" applyNumberFormat="0" applyAlignment="0" applyProtection="0"/>
    <xf numFmtId="0" fontId="5" fillId="45" borderId="3" applyNumberFormat="0" applyAlignment="0" applyProtection="0"/>
    <xf numFmtId="0" fontId="47" fillId="46" borderId="4" applyNumberFormat="0" applyAlignment="0" applyProtection="0"/>
    <xf numFmtId="0" fontId="5" fillId="45" borderId="3" applyNumberFormat="0" applyAlignment="0" applyProtection="0"/>
    <xf numFmtId="0" fontId="6" fillId="45" borderId="1" applyNumberFormat="0" applyAlignment="0" applyProtection="0"/>
    <xf numFmtId="0" fontId="48" fillId="46" borderId="2" applyNumberFormat="0" applyAlignment="0" applyProtection="0"/>
    <xf numFmtId="0" fontId="6" fillId="45" borderId="1" applyNumberFormat="0" applyAlignment="0" applyProtection="0"/>
    <xf numFmtId="0" fontId="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5" applyNumberFormat="0" applyFill="0" applyAlignment="0" applyProtection="0"/>
    <xf numFmtId="0" fontId="49" fillId="0" borderId="6" applyNumberFormat="0" applyFill="0" applyAlignment="0" applyProtection="0"/>
    <xf numFmtId="0" fontId="8" fillId="0" borderId="5" applyNumberFormat="0" applyFill="0" applyAlignment="0" applyProtection="0"/>
    <xf numFmtId="0" fontId="9" fillId="0" borderId="7" applyNumberFormat="0" applyFill="0" applyAlignment="0" applyProtection="0"/>
    <xf numFmtId="0" fontId="50" fillId="0" borderId="8" applyNumberFormat="0" applyFill="0" applyAlignment="0" applyProtection="0"/>
    <xf numFmtId="0" fontId="9" fillId="0" borderId="7" applyNumberFormat="0" applyFill="0" applyAlignment="0" applyProtection="0"/>
    <xf numFmtId="0" fontId="10" fillId="0" borderId="9" applyNumberFormat="0" applyFill="0" applyAlignment="0" applyProtection="0"/>
    <xf numFmtId="0" fontId="51" fillId="0" borderId="10" applyNumberFormat="0" applyFill="0" applyAlignment="0" applyProtection="0"/>
    <xf numFmtId="0" fontId="10" fillId="0" borderId="9" applyNumberFormat="0" applyFill="0" applyAlignment="0" applyProtection="0"/>
    <xf numFmtId="0" fontId="10" fillId="0" borderId="0" applyNumberFormat="0" applyFill="0" applyBorder="0" applyAlignment="0" applyProtection="0"/>
    <xf numFmtId="0" fontId="51" fillId="0" borderId="0" applyNumberFormat="0" applyFill="0" applyBorder="0" applyAlignment="0" applyProtection="0"/>
    <xf numFmtId="0" fontId="10" fillId="0" borderId="0" applyNumberFormat="0" applyFill="0" applyBorder="0" applyAlignment="0" applyProtection="0"/>
    <xf numFmtId="0" fontId="11" fillId="0" borderId="11" applyNumberFormat="0" applyFill="0" applyAlignment="0" applyProtection="0"/>
    <xf numFmtId="0" fontId="52" fillId="0" borderId="12" applyNumberFormat="0" applyFill="0" applyAlignment="0" applyProtection="0"/>
    <xf numFmtId="0" fontId="11" fillId="0" borderId="11" applyNumberFormat="0" applyFill="0" applyAlignment="0" applyProtection="0"/>
    <xf numFmtId="0" fontId="12" fillId="47" borderId="13" applyNumberFormat="0" applyAlignment="0" applyProtection="0"/>
    <xf numFmtId="0" fontId="53" fillId="48" borderId="14" applyNumberFormat="0" applyAlignment="0" applyProtection="0"/>
    <xf numFmtId="0" fontId="12" fillId="47" borderId="13" applyNumberFormat="0" applyAlignment="0" applyProtection="0"/>
    <xf numFmtId="0" fontId="13" fillId="0" borderId="0" applyNumberFormat="0" applyFill="0" applyBorder="0" applyAlignment="0" applyProtection="0"/>
    <xf numFmtId="0" fontId="54" fillId="0" borderId="0" applyNumberFormat="0" applyFill="0" applyBorder="0" applyAlignment="0" applyProtection="0"/>
    <xf numFmtId="0" fontId="13" fillId="0" borderId="0" applyNumberFormat="0" applyFill="0" applyBorder="0" applyAlignment="0" applyProtection="0"/>
    <xf numFmtId="0" fontId="14" fillId="49" borderId="0" applyNumberFormat="0" applyBorder="0" applyAlignment="0" applyProtection="0"/>
    <xf numFmtId="0" fontId="55" fillId="50" borderId="0" applyNumberFormat="0" applyBorder="0" applyAlignment="0" applyProtection="0"/>
    <xf numFmtId="0" fontId="14" fillId="49" borderId="0" applyNumberFormat="0" applyBorder="0" applyAlignment="0" applyProtection="0"/>
    <xf numFmtId="0" fontId="44" fillId="0" borderId="0">
      <alignment/>
      <protection/>
    </xf>
    <xf numFmtId="0" fontId="1" fillId="51" borderId="0">
      <alignment/>
      <protection/>
    </xf>
    <xf numFmtId="0" fontId="0" fillId="0" borderId="0">
      <alignment/>
      <protection/>
    </xf>
    <xf numFmtId="0" fontId="0" fillId="0" borderId="0">
      <alignment/>
      <protection/>
    </xf>
    <xf numFmtId="0" fontId="1" fillId="51" borderId="0">
      <alignment/>
      <protection/>
    </xf>
    <xf numFmtId="0" fontId="1" fillId="51" borderId="0">
      <alignment/>
      <protection/>
    </xf>
    <xf numFmtId="0" fontId="1" fillId="51" borderId="0">
      <alignment/>
      <protection/>
    </xf>
    <xf numFmtId="0" fontId="1" fillId="0" borderId="0">
      <alignment/>
      <protection/>
    </xf>
    <xf numFmtId="0" fontId="15" fillId="0" borderId="0" applyNumberFormat="0" applyFill="0" applyBorder="0" applyAlignment="0" applyProtection="0"/>
    <xf numFmtId="0" fontId="16" fillId="4" borderId="0" applyNumberFormat="0" applyBorder="0" applyAlignment="0" applyProtection="0"/>
    <xf numFmtId="0" fontId="56" fillId="52" borderId="0" applyNumberFormat="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0" fontId="57" fillId="0" borderId="0" applyNumberFormat="0" applyFill="0" applyBorder="0" applyAlignment="0" applyProtection="0"/>
    <xf numFmtId="0" fontId="17" fillId="0" borderId="0" applyNumberFormat="0" applyFill="0" applyBorder="0" applyAlignment="0" applyProtection="0"/>
    <xf numFmtId="0" fontId="1" fillId="53" borderId="15" applyNumberFormat="0" applyFont="0" applyAlignment="0" applyProtection="0"/>
    <xf numFmtId="0" fontId="44" fillId="54" borderId="16" applyNumberFormat="0" applyFont="0" applyAlignment="0" applyProtection="0"/>
    <xf numFmtId="0" fontId="1" fillId="53" borderId="15" applyNumberFormat="0" applyFont="0" applyAlignment="0" applyProtection="0"/>
    <xf numFmtId="9" fontId="0" fillId="0" borderId="0" applyFont="0" applyFill="0" applyBorder="0" applyAlignment="0" applyProtection="0"/>
    <xf numFmtId="0" fontId="18" fillId="0" borderId="17" applyNumberFormat="0" applyFill="0" applyAlignment="0" applyProtection="0"/>
    <xf numFmtId="0" fontId="58" fillId="0" borderId="18" applyNumberFormat="0" applyFill="0" applyAlignment="0" applyProtection="0"/>
    <xf numFmtId="0" fontId="18" fillId="0" borderId="17" applyNumberFormat="0" applyFill="0" applyAlignment="0" applyProtection="0"/>
    <xf numFmtId="0" fontId="19" fillId="0" borderId="0" applyNumberFormat="0" applyFill="0" applyBorder="0" applyAlignment="0" applyProtection="0"/>
    <xf numFmtId="0" fontId="59" fillId="0" borderId="0" applyNumberFormat="0" applyFill="0" applyBorder="0" applyAlignment="0" applyProtection="0"/>
    <xf numFmtId="0" fontId="1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0" fillId="6" borderId="0" applyNumberFormat="0" applyBorder="0" applyAlignment="0" applyProtection="0"/>
    <xf numFmtId="0" fontId="60" fillId="55" borderId="0" applyNumberFormat="0" applyBorder="0" applyAlignment="0" applyProtection="0"/>
    <xf numFmtId="0" fontId="20" fillId="6" borderId="0" applyNumberFormat="0" applyBorder="0" applyAlignment="0" applyProtection="0"/>
  </cellStyleXfs>
  <cellXfs count="302">
    <xf numFmtId="0" fontId="0" fillId="0" borderId="0" xfId="0" applyAlignment="1">
      <alignment/>
    </xf>
    <xf numFmtId="0" fontId="61" fillId="56" borderId="0" xfId="0" applyFont="1" applyFill="1" applyAlignment="1">
      <alignment/>
    </xf>
    <xf numFmtId="4" fontId="61" fillId="56" borderId="0" xfId="0" applyNumberFormat="1" applyFont="1" applyFill="1" applyAlignment="1">
      <alignment/>
    </xf>
    <xf numFmtId="0" fontId="22" fillId="56" borderId="19" xfId="0" applyFont="1" applyFill="1" applyBorder="1" applyAlignment="1">
      <alignment horizontal="center" vertical="top"/>
    </xf>
    <xf numFmtId="0" fontId="23" fillId="56" borderId="0" xfId="130" applyFont="1" applyFill="1" applyAlignment="1">
      <alignment horizontal="right"/>
      <protection/>
    </xf>
    <xf numFmtId="0" fontId="23" fillId="56" borderId="0" xfId="0" applyFont="1" applyFill="1" applyAlignment="1">
      <alignment horizontal="right"/>
    </xf>
    <xf numFmtId="0" fontId="22" fillId="56" borderId="19" xfId="0" applyFont="1" applyFill="1" applyBorder="1" applyAlignment="1">
      <alignment horizontal="center" vertical="center" wrapText="1"/>
    </xf>
    <xf numFmtId="0" fontId="22" fillId="0" borderId="0" xfId="0" applyFont="1" applyFill="1" applyAlignment="1">
      <alignment horizontal="center"/>
    </xf>
    <xf numFmtId="0" fontId="22" fillId="0" borderId="0" xfId="0" applyFont="1" applyFill="1" applyAlignment="1">
      <alignment/>
    </xf>
    <xf numFmtId="0" fontId="22" fillId="56" borderId="19" xfId="0" applyNumberFormat="1" applyFont="1" applyFill="1" applyBorder="1" applyAlignment="1">
      <alignment horizontal="center" vertical="center" shrinkToFit="1"/>
    </xf>
    <xf numFmtId="0" fontId="22" fillId="56" borderId="0" xfId="0" applyFont="1" applyFill="1" applyAlignment="1">
      <alignment/>
    </xf>
    <xf numFmtId="0" fontId="22" fillId="56" borderId="0" xfId="0" applyFont="1" applyFill="1" applyAlignment="1">
      <alignment horizontal="center" vertical="center"/>
    </xf>
    <xf numFmtId="10" fontId="1" fillId="56" borderId="19" xfId="124" applyNumberFormat="1" applyFont="1" applyFill="1" applyBorder="1" applyAlignment="1">
      <alignment horizontal="right" vertical="top" shrinkToFit="1"/>
      <protection/>
    </xf>
    <xf numFmtId="181" fontId="22" fillId="56" borderId="0" xfId="0" applyNumberFormat="1" applyFont="1" applyFill="1" applyAlignment="1">
      <alignment/>
    </xf>
    <xf numFmtId="4" fontId="1" fillId="56" borderId="0" xfId="0" applyNumberFormat="1" applyFont="1" applyFill="1" applyAlignment="1">
      <alignment/>
    </xf>
    <xf numFmtId="4" fontId="1" fillId="56" borderId="20" xfId="124" applyNumberFormat="1" applyFont="1" applyFill="1" applyBorder="1" applyAlignment="1">
      <alignment horizontal="right" vertical="top" shrinkToFit="1"/>
      <protection/>
    </xf>
    <xf numFmtId="0" fontId="22" fillId="56" borderId="21" xfId="0" applyNumberFormat="1" applyFont="1" applyFill="1" applyBorder="1" applyAlignment="1">
      <alignment horizontal="center" vertical="center" shrinkToFit="1"/>
    </xf>
    <xf numFmtId="181" fontId="22" fillId="0" borderId="0" xfId="0" applyNumberFormat="1" applyFont="1" applyFill="1" applyAlignment="1">
      <alignment/>
    </xf>
    <xf numFmtId="0" fontId="26" fillId="0" borderId="0" xfId="0" applyFont="1" applyFill="1" applyAlignment="1">
      <alignment horizontal="right"/>
    </xf>
    <xf numFmtId="0" fontId="27" fillId="0" borderId="0" xfId="0" applyFont="1" applyAlignment="1">
      <alignment horizontal="center" vertical="top" wrapText="1"/>
    </xf>
    <xf numFmtId="0" fontId="22" fillId="0" borderId="19" xfId="0" applyFont="1" applyFill="1" applyBorder="1" applyAlignment="1">
      <alignment horizontal="center" wrapText="1"/>
    </xf>
    <xf numFmtId="0" fontId="22" fillId="0" borderId="19" xfId="0" applyFont="1" applyFill="1" applyBorder="1" applyAlignment="1">
      <alignment horizontal="center"/>
    </xf>
    <xf numFmtId="0" fontId="28" fillId="23" borderId="19" xfId="0" applyFont="1" applyFill="1" applyBorder="1" applyAlignment="1">
      <alignment horizontal="center"/>
    </xf>
    <xf numFmtId="0" fontId="23" fillId="0" borderId="19" xfId="0" applyFont="1" applyFill="1" applyBorder="1" applyAlignment="1">
      <alignment wrapText="1"/>
    </xf>
    <xf numFmtId="0" fontId="29" fillId="23" borderId="19" xfId="0" applyFont="1" applyFill="1" applyBorder="1" applyAlignment="1">
      <alignment horizontal="center" wrapText="1"/>
    </xf>
    <xf numFmtId="0" fontId="22" fillId="0" borderId="19" xfId="0" applyFont="1" applyFill="1" applyBorder="1" applyAlignment="1">
      <alignment horizontal="center" vertical="center" wrapText="1"/>
    </xf>
    <xf numFmtId="0" fontId="28" fillId="0" borderId="19" xfId="0" applyFont="1" applyFill="1" applyBorder="1" applyAlignment="1">
      <alignment horizontal="center" wrapText="1"/>
    </xf>
    <xf numFmtId="0" fontId="28" fillId="0" borderId="19" xfId="0" applyFont="1" applyFill="1" applyBorder="1" applyAlignment="1">
      <alignment horizontal="center" vertical="center" wrapText="1"/>
    </xf>
    <xf numFmtId="4" fontId="22" fillId="0" borderId="19" xfId="0" applyNumberFormat="1" applyFont="1" applyFill="1" applyBorder="1" applyAlignment="1">
      <alignment/>
    </xf>
    <xf numFmtId="10" fontId="22" fillId="0" borderId="19" xfId="0" applyNumberFormat="1" applyFont="1" applyFill="1" applyBorder="1" applyAlignment="1">
      <alignment/>
    </xf>
    <xf numFmtId="4" fontId="28" fillId="0" borderId="19" xfId="0" applyNumberFormat="1" applyFont="1" applyFill="1" applyBorder="1" applyAlignment="1">
      <alignment/>
    </xf>
    <xf numFmtId="10" fontId="28" fillId="0" borderId="19" xfId="0" applyNumberFormat="1" applyFont="1" applyFill="1" applyBorder="1" applyAlignment="1">
      <alignment/>
    </xf>
    <xf numFmtId="4" fontId="28" fillId="23" borderId="19" xfId="0" applyNumberFormat="1" applyFont="1" applyFill="1" applyBorder="1" applyAlignment="1">
      <alignment/>
    </xf>
    <xf numFmtId="10" fontId="28" fillId="23" borderId="19" xfId="0" applyNumberFormat="1" applyFont="1" applyFill="1" applyBorder="1" applyAlignment="1">
      <alignment/>
    </xf>
    <xf numFmtId="0" fontId="28" fillId="0" borderId="0" xfId="0" applyFont="1" applyFill="1" applyAlignment="1">
      <alignment/>
    </xf>
    <xf numFmtId="4" fontId="32" fillId="56" borderId="20" xfId="0" applyNumberFormat="1" applyFont="1" applyFill="1" applyBorder="1" applyAlignment="1">
      <alignment horizontal="center" vertical="center" wrapText="1"/>
    </xf>
    <xf numFmtId="10" fontId="32" fillId="56" borderId="19" xfId="0" applyNumberFormat="1" applyFont="1" applyFill="1" applyBorder="1" applyAlignment="1">
      <alignment horizontal="center" vertical="center" wrapText="1"/>
    </xf>
    <xf numFmtId="49" fontId="22" fillId="56" borderId="0" xfId="0" applyNumberFormat="1" applyFont="1" applyFill="1" applyAlignment="1">
      <alignment horizontal="center"/>
    </xf>
    <xf numFmtId="0" fontId="24" fillId="56" borderId="0" xfId="0" applyFont="1" applyFill="1" applyAlignment="1">
      <alignment wrapText="1"/>
    </xf>
    <xf numFmtId="0" fontId="26" fillId="56" borderId="0" xfId="0" applyFont="1" applyFill="1" applyAlignment="1">
      <alignment horizontal="right"/>
    </xf>
    <xf numFmtId="0" fontId="23" fillId="56" borderId="19" xfId="0" applyFont="1" applyFill="1" applyBorder="1" applyAlignment="1">
      <alignment horizontal="center" vertical="center" wrapText="1"/>
    </xf>
    <xf numFmtId="0" fontId="29" fillId="56" borderId="19" xfId="0" applyFont="1" applyFill="1" applyBorder="1" applyAlignment="1">
      <alignment horizontal="center" vertical="center" wrapText="1"/>
    </xf>
    <xf numFmtId="49" fontId="62" fillId="56" borderId="19" xfId="0" applyNumberFormat="1" applyFont="1" applyFill="1" applyBorder="1" applyAlignment="1">
      <alignment horizontal="center" wrapText="1"/>
    </xf>
    <xf numFmtId="0" fontId="62" fillId="56" borderId="19" xfId="0" applyFont="1" applyFill="1" applyBorder="1" applyAlignment="1">
      <alignment wrapText="1"/>
    </xf>
    <xf numFmtId="0" fontId="62" fillId="56" borderId="20" xfId="0" applyFont="1" applyFill="1" applyBorder="1" applyAlignment="1">
      <alignment horizontal="center" vertical="center" wrapText="1"/>
    </xf>
    <xf numFmtId="0" fontId="62" fillId="56" borderId="19" xfId="0" applyFont="1" applyFill="1" applyBorder="1" applyAlignment="1">
      <alignment horizontal="center" vertical="center" wrapText="1"/>
    </xf>
    <xf numFmtId="0" fontId="63" fillId="56" borderId="20" xfId="0" applyFont="1" applyFill="1" applyBorder="1" applyAlignment="1">
      <alignment horizontal="center" vertical="center" wrapText="1"/>
    </xf>
    <xf numFmtId="0" fontId="63" fillId="56" borderId="19" xfId="0" applyFont="1" applyFill="1" applyBorder="1" applyAlignment="1">
      <alignment horizontal="center" vertical="center" wrapText="1"/>
    </xf>
    <xf numFmtId="49" fontId="26" fillId="56" borderId="19" xfId="0" applyNumberFormat="1" applyFont="1" applyFill="1" applyBorder="1" applyAlignment="1">
      <alignment horizontal="center" wrapText="1"/>
    </xf>
    <xf numFmtId="0" fontId="26" fillId="56" borderId="19" xfId="0" applyFont="1" applyFill="1" applyBorder="1" applyAlignment="1">
      <alignment wrapText="1"/>
    </xf>
    <xf numFmtId="4" fontId="26" fillId="56" borderId="20" xfId="0" applyNumberFormat="1" applyFont="1" applyFill="1" applyBorder="1" applyAlignment="1">
      <alignment horizontal="center" vertical="center" wrapText="1"/>
    </xf>
    <xf numFmtId="10" fontId="26" fillId="56" borderId="20" xfId="0" applyNumberFormat="1" applyFont="1" applyFill="1" applyBorder="1" applyAlignment="1">
      <alignment horizontal="center" vertical="center" wrapText="1"/>
    </xf>
    <xf numFmtId="0" fontId="26" fillId="56" borderId="0" xfId="0" applyFont="1" applyFill="1" applyAlignment="1">
      <alignment/>
    </xf>
    <xf numFmtId="0" fontId="26" fillId="56" borderId="19" xfId="0" applyFont="1" applyFill="1" applyBorder="1" applyAlignment="1">
      <alignment horizontal="left" vertical="center" wrapText="1"/>
    </xf>
    <xf numFmtId="4" fontId="26" fillId="56" borderId="19" xfId="0" applyNumberFormat="1" applyFont="1" applyFill="1" applyBorder="1" applyAlignment="1">
      <alignment horizontal="center" vertical="center" wrapText="1"/>
    </xf>
    <xf numFmtId="0" fontId="64" fillId="56" borderId="0" xfId="0" applyFont="1" applyFill="1" applyAlignment="1">
      <alignment/>
    </xf>
    <xf numFmtId="0" fontId="33" fillId="56" borderId="19" xfId="0" applyFont="1" applyFill="1" applyBorder="1" applyAlignment="1">
      <alignment wrapText="1"/>
    </xf>
    <xf numFmtId="49" fontId="61" fillId="56" borderId="0" xfId="0" applyNumberFormat="1" applyFont="1" applyFill="1" applyAlignment="1">
      <alignment horizontal="center"/>
    </xf>
    <xf numFmtId="0" fontId="65" fillId="56" borderId="0" xfId="0" applyFont="1" applyFill="1" applyAlignment="1">
      <alignment wrapText="1"/>
    </xf>
    <xf numFmtId="49" fontId="26" fillId="23" borderId="19" xfId="0" applyNumberFormat="1" applyFont="1" applyFill="1" applyBorder="1" applyAlignment="1">
      <alignment horizontal="center" wrapText="1"/>
    </xf>
    <xf numFmtId="0" fontId="26" fillId="23" borderId="19" xfId="0" applyFont="1" applyFill="1" applyBorder="1" applyAlignment="1">
      <alignment wrapText="1"/>
    </xf>
    <xf numFmtId="4" fontId="26" fillId="23" borderId="20" xfId="0" applyNumberFormat="1" applyFont="1" applyFill="1" applyBorder="1" applyAlignment="1">
      <alignment horizontal="center" vertical="center" wrapText="1"/>
    </xf>
    <xf numFmtId="10" fontId="26" fillId="23" borderId="20" xfId="0" applyNumberFormat="1" applyFont="1" applyFill="1" applyBorder="1" applyAlignment="1">
      <alignment horizontal="center" vertical="center" wrapText="1"/>
    </xf>
    <xf numFmtId="4" fontId="32" fillId="23" borderId="20" xfId="0" applyNumberFormat="1" applyFont="1" applyFill="1" applyBorder="1" applyAlignment="1">
      <alignment horizontal="center" vertical="center" wrapText="1"/>
    </xf>
    <xf numFmtId="10" fontId="32" fillId="23" borderId="19" xfId="0" applyNumberFormat="1" applyFont="1" applyFill="1" applyBorder="1" applyAlignment="1">
      <alignment horizontal="center" vertical="center" wrapText="1"/>
    </xf>
    <xf numFmtId="49" fontId="33" fillId="56" borderId="19" xfId="0" applyNumberFormat="1" applyFont="1" applyFill="1" applyBorder="1" applyAlignment="1">
      <alignment horizontal="center" wrapText="1"/>
    </xf>
    <xf numFmtId="0" fontId="22" fillId="56" borderId="19" xfId="0" applyFont="1" applyFill="1" applyBorder="1" applyAlignment="1">
      <alignment wrapText="1"/>
    </xf>
    <xf numFmtId="4" fontId="33" fillId="56" borderId="20" xfId="0" applyNumberFormat="1" applyFont="1" applyFill="1" applyBorder="1" applyAlignment="1">
      <alignment horizontal="center" vertical="center" wrapText="1"/>
    </xf>
    <xf numFmtId="4" fontId="33" fillId="56" borderId="19" xfId="0" applyNumberFormat="1" applyFont="1" applyFill="1" applyBorder="1" applyAlignment="1">
      <alignment horizontal="center" vertical="center" wrapText="1"/>
    </xf>
    <xf numFmtId="0" fontId="33" fillId="56" borderId="0" xfId="0" applyFont="1" applyFill="1" applyAlignment="1">
      <alignment/>
    </xf>
    <xf numFmtId="49" fontId="22" fillId="23" borderId="19" xfId="0" applyNumberFormat="1" applyFont="1" applyFill="1" applyBorder="1" applyAlignment="1">
      <alignment horizontal="center" wrapText="1"/>
    </xf>
    <xf numFmtId="0" fontId="22" fillId="23" borderId="19" xfId="0" applyFont="1" applyFill="1" applyBorder="1" applyAlignment="1">
      <alignment wrapText="1"/>
    </xf>
    <xf numFmtId="4" fontId="22" fillId="23" borderId="20" xfId="0" applyNumberFormat="1" applyFont="1" applyFill="1" applyBorder="1" applyAlignment="1">
      <alignment horizontal="center" vertical="center" wrapText="1"/>
    </xf>
    <xf numFmtId="4" fontId="22" fillId="23" borderId="19" xfId="0" applyNumberFormat="1" applyFont="1" applyFill="1" applyBorder="1" applyAlignment="1">
      <alignment horizontal="center" vertical="center" wrapText="1"/>
    </xf>
    <xf numFmtId="49" fontId="34" fillId="56" borderId="19" xfId="0" applyNumberFormat="1" applyFont="1" applyFill="1" applyBorder="1" applyAlignment="1">
      <alignment horizontal="center" wrapText="1"/>
    </xf>
    <xf numFmtId="0" fontId="34" fillId="56" borderId="19" xfId="0" applyFont="1" applyFill="1" applyBorder="1" applyAlignment="1">
      <alignment wrapText="1"/>
    </xf>
    <xf numFmtId="4" fontId="34" fillId="56" borderId="20" xfId="0" applyNumberFormat="1" applyFont="1" applyFill="1" applyBorder="1" applyAlignment="1">
      <alignment horizontal="center" vertical="center" wrapText="1"/>
    </xf>
    <xf numFmtId="4" fontId="34" fillId="56" borderId="19" xfId="0" applyNumberFormat="1" applyFont="1" applyFill="1" applyBorder="1" applyAlignment="1">
      <alignment horizontal="center" vertical="center" wrapText="1"/>
    </xf>
    <xf numFmtId="0" fontId="34" fillId="56" borderId="0" xfId="0" applyFont="1" applyFill="1" applyAlignment="1">
      <alignment/>
    </xf>
    <xf numFmtId="49" fontId="32" fillId="56" borderId="19" xfId="0" applyNumberFormat="1" applyFont="1" applyFill="1" applyBorder="1" applyAlignment="1">
      <alignment horizontal="center" wrapText="1"/>
    </xf>
    <xf numFmtId="0" fontId="27" fillId="56" borderId="19" xfId="0" applyFont="1" applyFill="1" applyBorder="1" applyAlignment="1">
      <alignment horizontal="center" wrapText="1"/>
    </xf>
    <xf numFmtId="0" fontId="32" fillId="56" borderId="0" xfId="0" applyFont="1" applyFill="1" applyAlignment="1">
      <alignment/>
    </xf>
    <xf numFmtId="0" fontId="26" fillId="0" borderId="19" xfId="0" applyFont="1" applyBorder="1" applyAlignment="1">
      <alignment horizontal="center"/>
    </xf>
    <xf numFmtId="0" fontId="22" fillId="51" borderId="19" xfId="0" applyFont="1" applyFill="1" applyBorder="1" applyAlignment="1">
      <alignment horizontal="left" vertical="top" wrapText="1"/>
    </xf>
    <xf numFmtId="0" fontId="26" fillId="57" borderId="19" xfId="0" applyFont="1" applyFill="1" applyBorder="1" applyAlignment="1">
      <alignment horizontal="center"/>
    </xf>
    <xf numFmtId="0" fontId="28" fillId="57" borderId="19" xfId="0" applyFont="1" applyFill="1" applyBorder="1" applyAlignment="1">
      <alignment horizontal="left" wrapText="1"/>
    </xf>
    <xf numFmtId="0" fontId="23" fillId="0" borderId="0" xfId="0" applyFont="1" applyFill="1" applyAlignment="1">
      <alignment/>
    </xf>
    <xf numFmtId="0" fontId="23" fillId="0" borderId="0" xfId="0" applyFont="1" applyFill="1" applyAlignment="1">
      <alignment horizontal="right"/>
    </xf>
    <xf numFmtId="0" fontId="28" fillId="12" borderId="19" xfId="0" applyFont="1" applyFill="1" applyBorder="1" applyAlignment="1">
      <alignment horizontal="center" vertical="center" wrapText="1"/>
    </xf>
    <xf numFmtId="0" fontId="22" fillId="51" borderId="19" xfId="123" applyFont="1" applyFill="1" applyBorder="1" applyAlignment="1">
      <alignment horizontal="left" vertical="top" wrapText="1"/>
      <protection/>
    </xf>
    <xf numFmtId="4" fontId="28" fillId="12" borderId="19" xfId="0" applyNumberFormat="1" applyFont="1" applyFill="1" applyBorder="1" applyAlignment="1">
      <alignment/>
    </xf>
    <xf numFmtId="10" fontId="28" fillId="12" borderId="19" xfId="0" applyNumberFormat="1" applyFont="1" applyFill="1" applyBorder="1" applyAlignment="1">
      <alignment/>
    </xf>
    <xf numFmtId="0" fontId="22" fillId="58" borderId="19" xfId="0" applyFont="1" applyFill="1" applyBorder="1" applyAlignment="1">
      <alignment horizontal="center" vertical="center" wrapText="1"/>
    </xf>
    <xf numFmtId="4" fontId="22" fillId="58" borderId="19" xfId="0" applyNumberFormat="1" applyFont="1" applyFill="1" applyBorder="1" applyAlignment="1">
      <alignment/>
    </xf>
    <xf numFmtId="10" fontId="22" fillId="58" borderId="19" xfId="0" applyNumberFormat="1" applyFont="1" applyFill="1" applyBorder="1" applyAlignment="1">
      <alignment/>
    </xf>
    <xf numFmtId="0" fontId="22" fillId="13" borderId="19" xfId="0" applyFont="1" applyFill="1" applyBorder="1" applyAlignment="1">
      <alignment horizontal="center" vertical="center" wrapText="1"/>
    </xf>
    <xf numFmtId="4" fontId="22" fillId="13" borderId="19" xfId="0" applyNumberFormat="1" applyFont="1" applyFill="1" applyBorder="1" applyAlignment="1">
      <alignment/>
    </xf>
    <xf numFmtId="10" fontId="22" fillId="13" borderId="19" xfId="0" applyNumberFormat="1" applyFont="1" applyFill="1" applyBorder="1" applyAlignment="1">
      <alignment/>
    </xf>
    <xf numFmtId="0" fontId="22" fillId="5" borderId="19" xfId="0" applyFont="1" applyFill="1" applyBorder="1" applyAlignment="1">
      <alignment horizontal="center" vertical="center" wrapText="1"/>
    </xf>
    <xf numFmtId="4" fontId="22" fillId="5" borderId="19" xfId="0" applyNumberFormat="1" applyFont="1" applyFill="1" applyBorder="1" applyAlignment="1">
      <alignment/>
    </xf>
    <xf numFmtId="10" fontId="22" fillId="5" borderId="19" xfId="0" applyNumberFormat="1" applyFont="1" applyFill="1" applyBorder="1" applyAlignment="1">
      <alignment/>
    </xf>
    <xf numFmtId="0" fontId="22" fillId="59" borderId="19" xfId="0" applyFont="1" applyFill="1" applyBorder="1" applyAlignment="1">
      <alignment horizontal="center" vertical="center" wrapText="1"/>
    </xf>
    <xf numFmtId="4" fontId="22" fillId="59" borderId="19" xfId="0" applyNumberFormat="1" applyFont="1" applyFill="1" applyBorder="1" applyAlignment="1">
      <alignment/>
    </xf>
    <xf numFmtId="10" fontId="22" fillId="59" borderId="19" xfId="0" applyNumberFormat="1" applyFont="1" applyFill="1" applyBorder="1" applyAlignment="1">
      <alignment/>
    </xf>
    <xf numFmtId="4" fontId="22" fillId="56" borderId="19" xfId="0" applyNumberFormat="1" applyFont="1" applyFill="1" applyBorder="1" applyAlignment="1">
      <alignment/>
    </xf>
    <xf numFmtId="181" fontId="22" fillId="13" borderId="19" xfId="0" applyNumberFormat="1" applyFont="1" applyFill="1" applyBorder="1" applyAlignment="1">
      <alignment/>
    </xf>
    <xf numFmtId="0" fontId="22" fillId="13" borderId="19" xfId="0" applyFont="1" applyFill="1" applyBorder="1" applyAlignment="1">
      <alignment/>
    </xf>
    <xf numFmtId="0" fontId="22" fillId="5" borderId="19" xfId="0" applyFont="1" applyFill="1" applyBorder="1" applyAlignment="1">
      <alignment/>
    </xf>
    <xf numFmtId="0" fontId="22" fillId="59" borderId="19" xfId="0" applyFont="1" applyFill="1" applyBorder="1" applyAlignment="1">
      <alignment/>
    </xf>
    <xf numFmtId="0" fontId="22" fillId="56" borderId="19" xfId="0" applyFont="1" applyFill="1" applyBorder="1" applyAlignment="1">
      <alignment/>
    </xf>
    <xf numFmtId="0" fontId="22" fillId="0" borderId="19" xfId="0" applyFont="1" applyFill="1" applyBorder="1" applyAlignment="1">
      <alignment/>
    </xf>
    <xf numFmtId="4" fontId="1" fillId="56" borderId="19" xfId="124" applyNumberFormat="1" applyFont="1" applyFill="1" applyBorder="1" applyAlignment="1">
      <alignment horizontal="right" vertical="top" shrinkToFit="1"/>
      <protection/>
    </xf>
    <xf numFmtId="4" fontId="25" fillId="23" borderId="19" xfId="124" applyNumberFormat="1" applyFont="1" applyFill="1" applyBorder="1" applyAlignment="1">
      <alignment horizontal="right" vertical="top" shrinkToFit="1"/>
      <protection/>
    </xf>
    <xf numFmtId="10" fontId="25" fillId="23" borderId="19" xfId="124" applyNumberFormat="1" applyFont="1" applyFill="1" applyBorder="1" applyAlignment="1">
      <alignment horizontal="right" vertical="top" shrinkToFit="1"/>
      <protection/>
    </xf>
    <xf numFmtId="0" fontId="1" fillId="56" borderId="0" xfId="0" applyFont="1" applyFill="1" applyAlignment="1">
      <alignment/>
    </xf>
    <xf numFmtId="0" fontId="0" fillId="0" borderId="0" xfId="0" applyFont="1" applyAlignment="1">
      <alignment/>
    </xf>
    <xf numFmtId="0" fontId="23" fillId="0" borderId="19" xfId="0" applyFont="1" applyBorder="1" applyAlignment="1">
      <alignment horizontal="center" vertical="center" wrapText="1"/>
    </xf>
    <xf numFmtId="0" fontId="35" fillId="0" borderId="19" xfId="0" applyFont="1" applyBorder="1" applyAlignment="1">
      <alignment vertical="center" wrapText="1"/>
    </xf>
    <xf numFmtId="0" fontId="35" fillId="0" borderId="19" xfId="0" applyFont="1" applyBorder="1" applyAlignment="1">
      <alignment horizontal="center" vertical="center" wrapText="1"/>
    </xf>
    <xf numFmtId="4" fontId="35" fillId="0" borderId="19" xfId="0" applyNumberFormat="1" applyFont="1" applyBorder="1" applyAlignment="1">
      <alignment horizontal="center" vertical="center" wrapText="1"/>
    </xf>
    <xf numFmtId="0" fontId="26" fillId="0" borderId="0" xfId="130" applyFont="1" applyFill="1" applyAlignment="1">
      <alignment horizontal="right"/>
      <protection/>
    </xf>
    <xf numFmtId="0" fontId="26" fillId="0" borderId="0" xfId="0" applyFont="1" applyFill="1" applyAlignment="1">
      <alignment/>
    </xf>
    <xf numFmtId="0" fontId="22" fillId="0" borderId="0" xfId="0" applyFont="1" applyAlignment="1">
      <alignment horizontal="center"/>
    </xf>
    <xf numFmtId="0" fontId="22" fillId="0" borderId="0" xfId="0" applyFont="1" applyAlignment="1">
      <alignment/>
    </xf>
    <xf numFmtId="0" fontId="22" fillId="0" borderId="19" xfId="0" applyFont="1" applyBorder="1" applyAlignment="1">
      <alignment horizontal="center"/>
    </xf>
    <xf numFmtId="0" fontId="23" fillId="0" borderId="19" xfId="0" applyFont="1" applyBorder="1" applyAlignment="1">
      <alignment horizontal="left" vertical="top" wrapText="1"/>
    </xf>
    <xf numFmtId="0" fontId="23" fillId="0" borderId="19" xfId="0" applyFont="1" applyBorder="1" applyAlignment="1">
      <alignment horizontal="center" vertical="top" wrapText="1"/>
    </xf>
    <xf numFmtId="4" fontId="23" fillId="0" borderId="19" xfId="0" applyNumberFormat="1" applyFont="1" applyBorder="1" applyAlignment="1">
      <alignment horizontal="right"/>
    </xf>
    <xf numFmtId="4" fontId="26" fillId="0" borderId="19" xfId="0" applyNumberFormat="1" applyFont="1" applyBorder="1" applyAlignment="1">
      <alignment horizontal="right"/>
    </xf>
    <xf numFmtId="4" fontId="22" fillId="0" borderId="0" xfId="0" applyNumberFormat="1" applyFont="1" applyFill="1" applyAlignment="1">
      <alignment/>
    </xf>
    <xf numFmtId="4" fontId="23" fillId="0" borderId="19" xfId="0" applyNumberFormat="1" applyFont="1" applyBorder="1" applyAlignment="1">
      <alignment horizontal="right" wrapText="1"/>
    </xf>
    <xf numFmtId="0" fontId="29" fillId="0" borderId="19" xfId="0" applyFont="1" applyBorder="1" applyAlignment="1">
      <alignment horizontal="left" vertical="top" wrapText="1"/>
    </xf>
    <xf numFmtId="4" fontId="29" fillId="0" borderId="19" xfId="0" applyNumberFormat="1" applyFont="1" applyBorder="1" applyAlignment="1">
      <alignment horizontal="right"/>
    </xf>
    <xf numFmtId="4" fontId="22" fillId="0" borderId="0" xfId="0" applyNumberFormat="1" applyFont="1" applyAlignment="1">
      <alignment horizontal="center"/>
    </xf>
    <xf numFmtId="0" fontId="22" fillId="60" borderId="0" xfId="0" applyFont="1" applyFill="1" applyAlignment="1">
      <alignment horizontal="left" wrapText="1"/>
    </xf>
    <xf numFmtId="0" fontId="22" fillId="0" borderId="0" xfId="0" applyFont="1" applyAlignment="1">
      <alignment horizontal="right"/>
    </xf>
    <xf numFmtId="0" fontId="28" fillId="60" borderId="0" xfId="0" applyFont="1" applyFill="1" applyAlignment="1">
      <alignment horizontal="center" wrapText="1"/>
    </xf>
    <xf numFmtId="0" fontId="28" fillId="60" borderId="0" xfId="0" applyFont="1" applyFill="1" applyAlignment="1">
      <alignment horizontal="center"/>
    </xf>
    <xf numFmtId="0" fontId="33" fillId="60" borderId="22" xfId="0" applyFont="1" applyFill="1" applyBorder="1" applyAlignment="1">
      <alignment horizontal="center"/>
    </xf>
    <xf numFmtId="0" fontId="33" fillId="60" borderId="22" xfId="0" applyFont="1" applyFill="1" applyBorder="1" applyAlignment="1">
      <alignment horizontal="center" vertical="center" wrapText="1"/>
    </xf>
    <xf numFmtId="0" fontId="22" fillId="60" borderId="3" xfId="0" applyFont="1" applyFill="1" applyBorder="1" applyAlignment="1">
      <alignment horizontal="center"/>
    </xf>
    <xf numFmtId="49" fontId="28" fillId="61" borderId="3" xfId="0" applyNumberFormat="1" applyFont="1" applyFill="1" applyBorder="1" applyAlignment="1">
      <alignment horizontal="center" vertical="top" wrapText="1"/>
    </xf>
    <xf numFmtId="0" fontId="28" fillId="61" borderId="3" xfId="0" applyFont="1" applyFill="1" applyBorder="1" applyAlignment="1">
      <alignment horizontal="justify" vertical="top" wrapText="1"/>
    </xf>
    <xf numFmtId="4" fontId="28" fillId="61" borderId="3" xfId="0" applyNumberFormat="1" applyFont="1" applyFill="1" applyBorder="1" applyAlignment="1">
      <alignment horizontal="right" vertical="top" shrinkToFit="1"/>
    </xf>
    <xf numFmtId="10" fontId="28" fillId="61" borderId="3" xfId="0" applyNumberFormat="1" applyFont="1" applyFill="1" applyBorder="1" applyAlignment="1">
      <alignment horizontal="right" vertical="top" wrapText="1"/>
    </xf>
    <xf numFmtId="49" fontId="22" fillId="60" borderId="3" xfId="0" applyNumberFormat="1" applyFont="1" applyFill="1" applyBorder="1" applyAlignment="1">
      <alignment horizontal="center" vertical="top" shrinkToFit="1"/>
    </xf>
    <xf numFmtId="0" fontId="22" fillId="60" borderId="3" xfId="0" applyFont="1" applyFill="1" applyBorder="1" applyAlignment="1">
      <alignment horizontal="left" vertical="top" wrapText="1"/>
    </xf>
    <xf numFmtId="4" fontId="22" fillId="60" borderId="3" xfId="0" applyNumberFormat="1" applyFont="1" applyFill="1" applyBorder="1" applyAlignment="1">
      <alignment horizontal="right" vertical="top" shrinkToFit="1"/>
    </xf>
    <xf numFmtId="10" fontId="28" fillId="0" borderId="3" xfId="0" applyNumberFormat="1" applyFont="1" applyFill="1" applyBorder="1" applyAlignment="1">
      <alignment horizontal="right" vertical="top" wrapText="1"/>
    </xf>
    <xf numFmtId="49" fontId="28" fillId="61" borderId="3" xfId="0" applyNumberFormat="1" applyFont="1" applyFill="1" applyBorder="1" applyAlignment="1">
      <alignment horizontal="center" vertical="top" shrinkToFit="1"/>
    </xf>
    <xf numFmtId="0" fontId="28" fillId="61" borderId="3" xfId="0" applyFont="1" applyFill="1" applyBorder="1" applyAlignment="1">
      <alignment horizontal="left" vertical="top" wrapText="1"/>
    </xf>
    <xf numFmtId="0" fontId="28" fillId="61" borderId="23" xfId="0" applyFont="1" applyFill="1" applyBorder="1" applyAlignment="1">
      <alignment horizontal="left" vertical="top" wrapText="1"/>
    </xf>
    <xf numFmtId="4" fontId="28" fillId="61" borderId="3" xfId="0" applyNumberFormat="1" applyFont="1" applyFill="1" applyBorder="1" applyAlignment="1">
      <alignment horizontal="right" vertical="top" wrapText="1"/>
    </xf>
    <xf numFmtId="0" fontId="22" fillId="60" borderId="3" xfId="0" applyNumberFormat="1" applyFont="1" applyFill="1" applyBorder="1" applyAlignment="1">
      <alignment horizontal="left" vertical="top" wrapText="1"/>
    </xf>
    <xf numFmtId="49" fontId="36" fillId="61" borderId="3" xfId="0" applyNumberFormat="1" applyFont="1" applyFill="1" applyBorder="1" applyAlignment="1">
      <alignment horizontal="center" vertical="top" shrinkToFit="1"/>
    </xf>
    <xf numFmtId="4" fontId="37" fillId="61" borderId="24" xfId="0" applyNumberFormat="1" applyFont="1" applyFill="1" applyBorder="1" applyAlignment="1">
      <alignment horizontal="right" vertical="top" shrinkToFit="1"/>
    </xf>
    <xf numFmtId="4" fontId="37" fillId="61" borderId="25" xfId="0" applyNumberFormat="1" applyFont="1" applyFill="1" applyBorder="1" applyAlignment="1">
      <alignment horizontal="right" vertical="top" shrinkToFit="1"/>
    </xf>
    <xf numFmtId="4" fontId="22" fillId="60" borderId="25" xfId="0" applyNumberFormat="1" applyFont="1" applyFill="1" applyBorder="1" applyAlignment="1">
      <alignment horizontal="right" vertical="top" shrinkToFit="1"/>
    </xf>
    <xf numFmtId="0" fontId="22" fillId="0" borderId="3" xfId="0" applyFont="1" applyFill="1" applyBorder="1" applyAlignment="1">
      <alignment horizontal="left" vertical="top" wrapText="1"/>
    </xf>
    <xf numFmtId="49" fontId="22" fillId="61" borderId="3" xfId="0" applyNumberFormat="1" applyFont="1" applyFill="1" applyBorder="1" applyAlignment="1">
      <alignment horizontal="center" vertical="top" shrinkToFit="1"/>
    </xf>
    <xf numFmtId="4" fontId="22" fillId="0" borderId="0" xfId="0" applyNumberFormat="1" applyFont="1" applyAlignment="1">
      <alignment/>
    </xf>
    <xf numFmtId="0" fontId="22" fillId="60" borderId="26" xfId="0" applyFont="1" applyFill="1" applyBorder="1" applyAlignment="1">
      <alignment horizontal="left" vertical="top" wrapText="1"/>
    </xf>
    <xf numFmtId="0" fontId="22" fillId="60" borderId="26" xfId="0" applyNumberFormat="1" applyFont="1" applyFill="1" applyBorder="1" applyAlignment="1">
      <alignment horizontal="left" vertical="top" wrapText="1"/>
    </xf>
    <xf numFmtId="49" fontId="22" fillId="0" borderId="3" xfId="0" applyNumberFormat="1" applyFont="1" applyFill="1" applyBorder="1" applyAlignment="1">
      <alignment horizontal="center" vertical="top" shrinkToFit="1"/>
    </xf>
    <xf numFmtId="4" fontId="22" fillId="0" borderId="3" xfId="0" applyNumberFormat="1" applyFont="1" applyFill="1" applyBorder="1" applyAlignment="1">
      <alignment horizontal="right" vertical="top" shrinkToFit="1"/>
    </xf>
    <xf numFmtId="49" fontId="22" fillId="60" borderId="27" xfId="0" applyNumberFormat="1" applyFont="1" applyFill="1" applyBorder="1" applyAlignment="1">
      <alignment horizontal="center" vertical="top" shrinkToFit="1"/>
    </xf>
    <xf numFmtId="0" fontId="22" fillId="60" borderId="28" xfId="0" applyFont="1" applyFill="1" applyBorder="1" applyAlignment="1">
      <alignment horizontal="left" vertical="top" wrapText="1"/>
    </xf>
    <xf numFmtId="4" fontId="22" fillId="60" borderId="27" xfId="0" applyNumberFormat="1" applyFont="1" applyFill="1" applyBorder="1" applyAlignment="1">
      <alignment horizontal="right" vertical="top" shrinkToFit="1"/>
    </xf>
    <xf numFmtId="0" fontId="37" fillId="61" borderId="3" xfId="0" applyFont="1" applyFill="1" applyBorder="1" applyAlignment="1">
      <alignment horizontal="left" vertical="top" wrapText="1"/>
    </xf>
    <xf numFmtId="4" fontId="28" fillId="60" borderId="3" xfId="0" applyNumberFormat="1" applyFont="1" applyFill="1" applyBorder="1" applyAlignment="1">
      <alignment horizontal="right" vertical="top" shrinkToFit="1"/>
    </xf>
    <xf numFmtId="0" fontId="22" fillId="60" borderId="0" xfId="0" applyFont="1" applyFill="1" applyAlignment="1">
      <alignment/>
    </xf>
    <xf numFmtId="0" fontId="26" fillId="56" borderId="0" xfId="0" applyFont="1" applyFill="1" applyAlignment="1">
      <alignment horizontal="center"/>
    </xf>
    <xf numFmtId="181" fontId="26" fillId="56" borderId="0" xfId="0" applyNumberFormat="1" applyFont="1" applyFill="1" applyAlignment="1">
      <alignment/>
    </xf>
    <xf numFmtId="0" fontId="26" fillId="56" borderId="0" xfId="130" applyFont="1" applyFill="1" applyAlignment="1">
      <alignment horizontal="right"/>
      <protection/>
    </xf>
    <xf numFmtId="0" fontId="26" fillId="56" borderId="0" xfId="0" applyFont="1" applyFill="1" applyAlignment="1">
      <alignment horizontal="center" vertical="center"/>
    </xf>
    <xf numFmtId="0" fontId="26" fillId="56" borderId="19" xfId="0" applyFont="1" applyFill="1" applyBorder="1" applyAlignment="1">
      <alignment horizontal="center" vertical="center" wrapText="1"/>
    </xf>
    <xf numFmtId="0" fontId="26" fillId="56" borderId="29" xfId="0" applyNumberFormat="1" applyFont="1" applyFill="1" applyBorder="1" applyAlignment="1">
      <alignment horizontal="center" vertical="center"/>
    </xf>
    <xf numFmtId="0" fontId="26" fillId="56" borderId="19" xfId="0" applyNumberFormat="1" applyFont="1" applyFill="1" applyBorder="1" applyAlignment="1">
      <alignment horizontal="center" vertical="center"/>
    </xf>
    <xf numFmtId="0" fontId="26" fillId="56" borderId="19" xfId="0" applyNumberFormat="1" applyFont="1" applyFill="1" applyBorder="1" applyAlignment="1">
      <alignment horizontal="center" vertical="center" shrinkToFit="1"/>
    </xf>
    <xf numFmtId="0" fontId="32" fillId="23" borderId="19" xfId="0" applyFont="1" applyFill="1" applyBorder="1" applyAlignment="1">
      <alignment horizontal="center"/>
    </xf>
    <xf numFmtId="0" fontId="32" fillId="23" borderId="19" xfId="128" applyFont="1" applyFill="1" applyBorder="1" applyAlignment="1">
      <alignment vertical="top" wrapText="1"/>
      <protection/>
    </xf>
    <xf numFmtId="49" fontId="32" fillId="23" borderId="19" xfId="128" applyNumberFormat="1" applyFont="1" applyFill="1" applyBorder="1" applyAlignment="1">
      <alignment horizontal="center" vertical="top" shrinkToFit="1"/>
      <protection/>
    </xf>
    <xf numFmtId="4" fontId="32" fillId="23" borderId="19" xfId="128" applyNumberFormat="1" applyFont="1" applyFill="1" applyBorder="1" applyAlignment="1">
      <alignment horizontal="right" vertical="top" shrinkToFit="1"/>
      <protection/>
    </xf>
    <xf numFmtId="4" fontId="32" fillId="23" borderId="19" xfId="124" applyNumberFormat="1" applyFont="1" applyFill="1" applyBorder="1" applyAlignment="1">
      <alignment horizontal="right" vertical="top" shrinkToFit="1"/>
      <protection/>
    </xf>
    <xf numFmtId="10" fontId="32" fillId="23" borderId="19" xfId="124" applyNumberFormat="1" applyFont="1" applyFill="1" applyBorder="1" applyAlignment="1">
      <alignment horizontal="right" vertical="top" shrinkToFit="1"/>
      <protection/>
    </xf>
    <xf numFmtId="4" fontId="26" fillId="56" borderId="0" xfId="0" applyNumberFormat="1" applyFont="1" applyFill="1" applyAlignment="1">
      <alignment/>
    </xf>
    <xf numFmtId="0" fontId="26" fillId="56" borderId="19" xfId="0" applyFont="1" applyFill="1" applyBorder="1" applyAlignment="1">
      <alignment horizontal="center"/>
    </xf>
    <xf numFmtId="0" fontId="26" fillId="56" borderId="19" xfId="128" applyFont="1" applyFill="1" applyBorder="1" applyAlignment="1">
      <alignment vertical="top" wrapText="1"/>
      <protection/>
    </xf>
    <xf numFmtId="49" fontId="26" fillId="56" borderId="19" xfId="128" applyNumberFormat="1" applyFont="1" applyFill="1" applyBorder="1" applyAlignment="1">
      <alignment horizontal="center" vertical="top" shrinkToFit="1"/>
      <protection/>
    </xf>
    <xf numFmtId="4" fontId="26" fillId="56" borderId="19" xfId="128" applyNumberFormat="1" applyFont="1" applyFill="1" applyBorder="1" applyAlignment="1">
      <alignment horizontal="right" vertical="top" shrinkToFit="1"/>
      <protection/>
    </xf>
    <xf numFmtId="4" fontId="26" fillId="56" borderId="19" xfId="124" applyNumberFormat="1" applyFont="1" applyFill="1" applyBorder="1" applyAlignment="1">
      <alignment horizontal="right" vertical="top" shrinkToFit="1"/>
      <protection/>
    </xf>
    <xf numFmtId="10" fontId="26" fillId="56" borderId="19" xfId="124" applyNumberFormat="1" applyFont="1" applyFill="1" applyBorder="1" applyAlignment="1">
      <alignment horizontal="right" vertical="top" shrinkToFit="1"/>
      <protection/>
    </xf>
    <xf numFmtId="4" fontId="32" fillId="56" borderId="19" xfId="128" applyNumberFormat="1" applyFont="1" applyFill="1" applyBorder="1" applyAlignment="1">
      <alignment horizontal="right" vertical="top" shrinkToFit="1"/>
      <protection/>
    </xf>
    <xf numFmtId="4" fontId="32" fillId="56" borderId="19" xfId="124" applyNumberFormat="1" applyFont="1" applyFill="1" applyBorder="1" applyAlignment="1">
      <alignment horizontal="right" vertical="top" shrinkToFit="1"/>
      <protection/>
    </xf>
    <xf numFmtId="10" fontId="32" fillId="56" borderId="19" xfId="124" applyNumberFormat="1" applyFont="1" applyFill="1" applyBorder="1" applyAlignment="1">
      <alignment horizontal="right" vertical="top" shrinkToFit="1"/>
      <protection/>
    </xf>
    <xf numFmtId="181" fontId="32" fillId="56" borderId="0" xfId="0" applyNumberFormat="1" applyFont="1" applyFill="1" applyAlignment="1">
      <alignment/>
    </xf>
    <xf numFmtId="0" fontId="28" fillId="23" borderId="19" xfId="0" applyFont="1" applyFill="1" applyBorder="1" applyAlignment="1">
      <alignment horizontal="center" vertical="top"/>
    </xf>
    <xf numFmtId="0" fontId="25" fillId="23" borderId="19" xfId="129" applyFont="1" applyFill="1" applyBorder="1" applyAlignment="1">
      <alignment vertical="top" wrapText="1"/>
      <protection/>
    </xf>
    <xf numFmtId="49" fontId="25" fillId="23" borderId="19" xfId="129" applyNumberFormat="1" applyFont="1" applyFill="1" applyBorder="1" applyAlignment="1">
      <alignment horizontal="center" vertical="top" shrinkToFit="1"/>
      <protection/>
    </xf>
    <xf numFmtId="4" fontId="1" fillId="56" borderId="0" xfId="124" applyNumberFormat="1" applyFont="1" applyFill="1" applyBorder="1" applyAlignment="1">
      <alignment horizontal="right" vertical="top" shrinkToFit="1"/>
      <protection/>
    </xf>
    <xf numFmtId="0" fontId="22" fillId="56" borderId="0" xfId="0" applyFont="1" applyFill="1" applyAlignment="1">
      <alignment horizontal="center"/>
    </xf>
    <xf numFmtId="0" fontId="22" fillId="56" borderId="0" xfId="0" applyFont="1" applyFill="1" applyAlignment="1">
      <alignment wrapText="1"/>
    </xf>
    <xf numFmtId="0" fontId="22" fillId="56" borderId="29" xfId="0" applyNumberFormat="1" applyFont="1" applyFill="1" applyBorder="1" applyAlignment="1">
      <alignment horizontal="center" vertical="center"/>
    </xf>
    <xf numFmtId="0" fontId="22" fillId="56" borderId="19" xfId="0" applyNumberFormat="1" applyFont="1" applyFill="1" applyBorder="1" applyAlignment="1">
      <alignment horizontal="center" vertical="center" wrapText="1"/>
    </xf>
    <xf numFmtId="0" fontId="22" fillId="56" borderId="19" xfId="0" applyNumberFormat="1" applyFont="1" applyFill="1" applyBorder="1" applyAlignment="1">
      <alignment horizontal="center" vertical="center"/>
    </xf>
    <xf numFmtId="0" fontId="1" fillId="56" borderId="19" xfId="129" applyFont="1" applyFill="1" applyBorder="1" applyAlignment="1">
      <alignment vertical="top" wrapText="1"/>
      <protection/>
    </xf>
    <xf numFmtId="49" fontId="1" fillId="56" borderId="19" xfId="129" applyNumberFormat="1" applyFont="1" applyFill="1" applyBorder="1" applyAlignment="1">
      <alignment horizontal="center" vertical="top" shrinkToFit="1"/>
      <protection/>
    </xf>
    <xf numFmtId="4" fontId="1" fillId="56" borderId="19" xfId="129" applyNumberFormat="1" applyFont="1" applyFill="1" applyBorder="1" applyAlignment="1">
      <alignment horizontal="right" vertical="top" shrinkToFit="1"/>
      <protection/>
    </xf>
    <xf numFmtId="0" fontId="1" fillId="56" borderId="0" xfId="0" applyFont="1" applyFill="1" applyAlignment="1">
      <alignment wrapText="1"/>
    </xf>
    <xf numFmtId="4" fontId="25" fillId="23" borderId="19" xfId="129" applyNumberFormat="1" applyFont="1" applyFill="1" applyBorder="1" applyAlignment="1">
      <alignment horizontal="right" vertical="top" shrinkToFit="1"/>
      <protection/>
    </xf>
    <xf numFmtId="4" fontId="25" fillId="23" borderId="30" xfId="129" applyNumberFormat="1" applyFont="1" applyFill="1" applyBorder="1" applyAlignment="1">
      <alignment horizontal="right" vertical="top" shrinkToFit="1"/>
      <protection/>
    </xf>
    <xf numFmtId="0" fontId="23" fillId="56" borderId="19" xfId="0" applyFont="1" applyFill="1" applyBorder="1" applyAlignment="1">
      <alignment horizontal="center" vertical="center" wrapText="1"/>
    </xf>
    <xf numFmtId="0" fontId="23" fillId="56" borderId="20" xfId="0" applyFont="1" applyFill="1" applyBorder="1" applyAlignment="1">
      <alignment horizontal="center" vertical="center" wrapText="1"/>
    </xf>
    <xf numFmtId="4" fontId="22" fillId="56" borderId="0" xfId="0" applyNumberFormat="1" applyFont="1" applyFill="1" applyAlignment="1">
      <alignment/>
    </xf>
    <xf numFmtId="49" fontId="28" fillId="60" borderId="31" xfId="0" applyNumberFormat="1" applyFont="1" applyFill="1" applyBorder="1" applyAlignment="1">
      <alignment horizontal="left" vertical="top" shrinkToFit="1"/>
    </xf>
    <xf numFmtId="49" fontId="28" fillId="60" borderId="32" xfId="0" applyNumberFormat="1" applyFont="1" applyFill="1" applyBorder="1" applyAlignment="1">
      <alignment horizontal="left" vertical="top" shrinkToFit="1"/>
    </xf>
    <xf numFmtId="0" fontId="22" fillId="60" borderId="0" xfId="0" applyFont="1" applyFill="1" applyAlignment="1">
      <alignment horizontal="right" wrapText="1"/>
    </xf>
    <xf numFmtId="0" fontId="22" fillId="60" borderId="27" xfId="0" applyFont="1" applyFill="1" applyBorder="1" applyAlignment="1">
      <alignment horizontal="center"/>
    </xf>
    <xf numFmtId="0" fontId="22" fillId="60" borderId="22" xfId="0" applyFont="1" applyFill="1" applyBorder="1" applyAlignment="1">
      <alignment horizontal="center"/>
    </xf>
    <xf numFmtId="0" fontId="22" fillId="60" borderId="27" xfId="0" applyFont="1" applyFill="1" applyBorder="1" applyAlignment="1">
      <alignment horizontal="center" vertical="center" wrapText="1"/>
    </xf>
    <xf numFmtId="0" fontId="22" fillId="60" borderId="22" xfId="0" applyFont="1" applyFill="1" applyBorder="1" applyAlignment="1">
      <alignment horizontal="center" vertical="center" wrapText="1"/>
    </xf>
    <xf numFmtId="0" fontId="22" fillId="60" borderId="0" xfId="0" applyFont="1" applyFill="1" applyAlignment="1">
      <alignment horizontal="left" wrapText="1"/>
    </xf>
    <xf numFmtId="0" fontId="28" fillId="60" borderId="0" xfId="0" applyFont="1" applyFill="1" applyAlignment="1">
      <alignment horizontal="center" wrapText="1"/>
    </xf>
    <xf numFmtId="0" fontId="22" fillId="60" borderId="32" xfId="0" applyFont="1" applyFill="1" applyBorder="1" applyAlignment="1">
      <alignment horizontal="right"/>
    </xf>
    <xf numFmtId="0" fontId="32" fillId="56" borderId="19" xfId="0" applyFont="1" applyFill="1" applyBorder="1" applyAlignment="1">
      <alignment horizontal="center"/>
    </xf>
    <xf numFmtId="0" fontId="26" fillId="56" borderId="19" xfId="0" applyFont="1" applyFill="1" applyBorder="1" applyAlignment="1">
      <alignment horizontal="center" vertical="center"/>
    </xf>
    <xf numFmtId="0" fontId="26" fillId="56" borderId="0" xfId="0" applyFont="1" applyFill="1" applyAlignment="1">
      <alignment horizontal="center" vertical="center" wrapText="1"/>
    </xf>
    <xf numFmtId="0" fontId="26" fillId="56" borderId="21" xfId="0" applyFont="1" applyFill="1" applyBorder="1" applyAlignment="1">
      <alignment horizontal="center" vertical="center" wrapText="1"/>
    </xf>
    <xf numFmtId="0" fontId="26" fillId="56" borderId="33" xfId="0" applyFont="1" applyFill="1" applyBorder="1" applyAlignment="1">
      <alignment horizontal="center" vertical="center" wrapText="1"/>
    </xf>
    <xf numFmtId="0" fontId="26" fillId="56" borderId="29" xfId="0" applyFont="1" applyFill="1" applyBorder="1" applyAlignment="1">
      <alignment horizontal="center" vertical="center" wrapText="1"/>
    </xf>
    <xf numFmtId="0" fontId="24" fillId="56" borderId="0" xfId="0" applyFont="1" applyFill="1" applyAlignment="1">
      <alignment horizontal="center" vertical="center" wrapText="1"/>
    </xf>
    <xf numFmtId="0" fontId="22" fillId="56" borderId="21" xfId="0" applyFont="1" applyFill="1" applyBorder="1" applyAlignment="1">
      <alignment horizontal="center" vertical="center" wrapText="1"/>
    </xf>
    <xf numFmtId="0" fontId="22" fillId="56" borderId="33" xfId="0" applyFont="1" applyFill="1" applyBorder="1" applyAlignment="1">
      <alignment horizontal="center" vertical="center" wrapText="1"/>
    </xf>
    <xf numFmtId="0" fontId="22" fillId="56" borderId="29" xfId="0" applyFont="1" applyFill="1" applyBorder="1" applyAlignment="1">
      <alignment horizontal="center" vertical="center" wrapText="1"/>
    </xf>
    <xf numFmtId="0" fontId="25" fillId="23" borderId="34" xfId="129" applyFont="1" applyFill="1" applyBorder="1" applyAlignment="1">
      <alignment horizontal="center"/>
      <protection/>
    </xf>
    <xf numFmtId="0" fontId="25" fillId="23" borderId="30" xfId="129" applyFont="1" applyFill="1" applyBorder="1" applyAlignment="1">
      <alignment horizontal="center"/>
      <protection/>
    </xf>
    <xf numFmtId="0" fontId="25" fillId="23" borderId="20" xfId="129" applyFont="1" applyFill="1" applyBorder="1" applyAlignment="1">
      <alignment horizontal="center"/>
      <protection/>
    </xf>
    <xf numFmtId="0" fontId="22" fillId="56" borderId="19" xfId="0" applyFont="1" applyFill="1" applyBorder="1" applyAlignment="1">
      <alignment horizontal="center" vertical="center"/>
    </xf>
    <xf numFmtId="0" fontId="27" fillId="0" borderId="0" xfId="0" applyFont="1" applyAlignment="1">
      <alignment horizontal="center" wrapText="1"/>
    </xf>
    <xf numFmtId="0" fontId="31" fillId="0" borderId="0" xfId="0" applyFont="1" applyAlignment="1">
      <alignment wrapText="1"/>
    </xf>
    <xf numFmtId="0" fontId="22" fillId="0" borderId="21"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0" fillId="0" borderId="29" xfId="0" applyFont="1" applyBorder="1" applyAlignment="1">
      <alignment horizontal="center" vertical="center" wrapText="1"/>
    </xf>
    <xf numFmtId="0" fontId="22" fillId="0" borderId="19" xfId="0" applyFont="1" applyBorder="1" applyAlignment="1">
      <alignment horizontal="center" vertical="center" wrapText="1"/>
    </xf>
    <xf numFmtId="0" fontId="26" fillId="0" borderId="19" xfId="0" applyFont="1" applyBorder="1" applyAlignment="1">
      <alignment horizontal="center" vertical="center" wrapText="1"/>
    </xf>
    <xf numFmtId="0" fontId="28" fillId="0" borderId="35" xfId="0" applyFont="1" applyFill="1" applyBorder="1" applyAlignment="1">
      <alignment horizontal="center" wrapText="1"/>
    </xf>
    <xf numFmtId="0" fontId="28" fillId="0" borderId="36" xfId="0" applyFont="1" applyFill="1" applyBorder="1" applyAlignment="1">
      <alignment horizontal="center" wrapText="1"/>
    </xf>
    <xf numFmtId="0" fontId="30" fillId="0" borderId="37" xfId="0" applyFont="1" applyBorder="1" applyAlignment="1">
      <alignment horizontal="center" wrapText="1"/>
    </xf>
    <xf numFmtId="0" fontId="28" fillId="0" borderId="38" xfId="0" applyFont="1" applyFill="1" applyBorder="1" applyAlignment="1">
      <alignment horizontal="center" wrapText="1"/>
    </xf>
    <xf numFmtId="0" fontId="28" fillId="0" borderId="0" xfId="0" applyFont="1" applyFill="1" applyBorder="1" applyAlignment="1">
      <alignment horizontal="center" wrapText="1"/>
    </xf>
    <xf numFmtId="0" fontId="30" fillId="0" borderId="39" xfId="0" applyFont="1" applyBorder="1" applyAlignment="1">
      <alignment horizontal="center" wrapText="1"/>
    </xf>
    <xf numFmtId="0" fontId="28" fillId="0" borderId="40" xfId="0" applyFont="1" applyFill="1" applyBorder="1" applyAlignment="1">
      <alignment horizontal="center" wrapText="1"/>
    </xf>
    <xf numFmtId="0" fontId="28" fillId="0" borderId="41" xfId="0" applyFont="1" applyFill="1" applyBorder="1" applyAlignment="1">
      <alignment horizontal="center" wrapText="1"/>
    </xf>
    <xf numFmtId="0" fontId="30" fillId="0" borderId="42" xfId="0" applyFont="1" applyBorder="1" applyAlignment="1">
      <alignment horizontal="center" wrapText="1"/>
    </xf>
    <xf numFmtId="0" fontId="27" fillId="0" borderId="41" xfId="0" applyFont="1" applyBorder="1" applyAlignment="1">
      <alignment horizontal="center" vertical="top" wrapText="1"/>
    </xf>
    <xf numFmtId="0" fontId="0" fillId="0" borderId="41" xfId="0" applyFont="1" applyBorder="1" applyAlignment="1">
      <alignment wrapText="1"/>
    </xf>
    <xf numFmtId="0" fontId="22" fillId="0" borderId="19" xfId="0" applyFont="1" applyFill="1" applyBorder="1" applyAlignment="1">
      <alignment horizontal="center" wrapText="1"/>
    </xf>
    <xf numFmtId="0" fontId="0" fillId="0" borderId="19" xfId="0" applyFont="1" applyBorder="1" applyAlignment="1">
      <alignment horizontal="center" wrapText="1"/>
    </xf>
    <xf numFmtId="0" fontId="23" fillId="0" borderId="19" xfId="0" applyFont="1" applyFill="1" applyBorder="1" applyAlignment="1">
      <alignment horizontal="center" wrapText="1"/>
    </xf>
    <xf numFmtId="0" fontId="0" fillId="0" borderId="19" xfId="0" applyFont="1" applyBorder="1" applyAlignment="1">
      <alignment wrapText="1"/>
    </xf>
    <xf numFmtId="0" fontId="22" fillId="0" borderId="35" xfId="0" applyFont="1" applyFill="1" applyBorder="1" applyAlignment="1">
      <alignment horizontal="center" wrapText="1"/>
    </xf>
    <xf numFmtId="0" fontId="22" fillId="0" borderId="36" xfId="0" applyFont="1" applyFill="1" applyBorder="1" applyAlignment="1">
      <alignment horizontal="center" wrapText="1"/>
    </xf>
    <xf numFmtId="0" fontId="0" fillId="0" borderId="37" xfId="0" applyFont="1" applyBorder="1" applyAlignment="1">
      <alignment horizontal="center" wrapText="1"/>
    </xf>
    <xf numFmtId="0" fontId="0" fillId="0" borderId="38" xfId="0" applyFont="1" applyBorder="1" applyAlignment="1">
      <alignment horizontal="center" wrapText="1"/>
    </xf>
    <xf numFmtId="0" fontId="0" fillId="0" borderId="0" xfId="0" applyFont="1" applyBorder="1" applyAlignment="1">
      <alignment horizontal="center" wrapText="1"/>
    </xf>
    <xf numFmtId="0" fontId="0" fillId="0" borderId="39" xfId="0" applyFont="1" applyBorder="1" applyAlignment="1">
      <alignment horizontal="center" wrapText="1"/>
    </xf>
    <xf numFmtId="0" fontId="0" fillId="0" borderId="40" xfId="0" applyFont="1" applyBorder="1" applyAlignment="1">
      <alignment horizontal="center" wrapText="1"/>
    </xf>
    <xf numFmtId="0" fontId="0" fillId="0" borderId="41" xfId="0" applyFont="1" applyBorder="1" applyAlignment="1">
      <alignment horizontal="center" wrapText="1"/>
    </xf>
    <xf numFmtId="0" fontId="0" fillId="0" borderId="42" xfId="0" applyFont="1" applyBorder="1" applyAlignment="1">
      <alignment horizontal="center" wrapText="1"/>
    </xf>
    <xf numFmtId="0" fontId="22" fillId="0" borderId="38" xfId="0" applyFont="1" applyFill="1" applyBorder="1" applyAlignment="1">
      <alignment horizontal="center" wrapText="1"/>
    </xf>
    <xf numFmtId="0" fontId="22" fillId="0" borderId="0" xfId="0" applyFont="1" applyFill="1" applyBorder="1" applyAlignment="1">
      <alignment horizontal="center" wrapText="1"/>
    </xf>
    <xf numFmtId="0" fontId="22" fillId="0" borderId="40" xfId="0" applyFont="1" applyFill="1" applyBorder="1" applyAlignment="1">
      <alignment horizontal="center" wrapText="1"/>
    </xf>
    <xf numFmtId="0" fontId="22" fillId="0" borderId="41" xfId="0" applyFont="1" applyFill="1" applyBorder="1" applyAlignment="1">
      <alignment horizontal="center" wrapText="1"/>
    </xf>
    <xf numFmtId="0" fontId="23" fillId="56" borderId="19" xfId="0" applyFont="1" applyFill="1" applyBorder="1" applyAlignment="1">
      <alignment horizontal="center" vertical="center"/>
    </xf>
    <xf numFmtId="0" fontId="29" fillId="56" borderId="19" xfId="0" applyFont="1" applyFill="1" applyBorder="1" applyAlignment="1">
      <alignment horizontal="center" wrapText="1"/>
    </xf>
    <xf numFmtId="0" fontId="23" fillId="56" borderId="19" xfId="0" applyFont="1" applyFill="1" applyBorder="1" applyAlignment="1">
      <alignment horizontal="center" vertical="center" wrapText="1"/>
    </xf>
    <xf numFmtId="0" fontId="23" fillId="56" borderId="19" xfId="0" applyFont="1" applyFill="1" applyBorder="1" applyAlignment="1">
      <alignment horizontal="center" wrapText="1"/>
    </xf>
    <xf numFmtId="0" fontId="27" fillId="56" borderId="0" xfId="0" applyFont="1" applyFill="1" applyAlignment="1">
      <alignment horizontal="center" wrapText="1"/>
    </xf>
    <xf numFmtId="0" fontId="31" fillId="56" borderId="0" xfId="0" applyFont="1" applyFill="1" applyAlignment="1">
      <alignment wrapText="1"/>
    </xf>
    <xf numFmtId="49" fontId="23" fillId="56" borderId="19" xfId="0" applyNumberFormat="1" applyFont="1" applyFill="1" applyBorder="1" applyAlignment="1">
      <alignment horizontal="center" wrapText="1"/>
    </xf>
    <xf numFmtId="0" fontId="29" fillId="56" borderId="19" xfId="0" applyFont="1" applyFill="1" applyBorder="1" applyAlignment="1">
      <alignment horizontal="center" vertical="center"/>
    </xf>
    <xf numFmtId="0" fontId="23" fillId="56" borderId="19" xfId="0" applyFont="1" applyFill="1" applyBorder="1" applyAlignment="1">
      <alignment wrapText="1"/>
    </xf>
    <xf numFmtId="0" fontId="29" fillId="56" borderId="19" xfId="0" applyFont="1" applyFill="1" applyBorder="1" applyAlignment="1">
      <alignment horizontal="center" vertical="center" wrapText="1"/>
    </xf>
    <xf numFmtId="0" fontId="22" fillId="13" borderId="19" xfId="0" applyFont="1" applyFill="1" applyBorder="1" applyAlignment="1">
      <alignment horizontal="center" vertical="center" wrapText="1"/>
    </xf>
    <xf numFmtId="0" fontId="22" fillId="58" borderId="19" xfId="0" applyFont="1" applyFill="1" applyBorder="1" applyAlignment="1">
      <alignment horizontal="center" vertical="center" wrapText="1"/>
    </xf>
    <xf numFmtId="0" fontId="28" fillId="12" borderId="19" xfId="0" applyFont="1" applyFill="1" applyBorder="1" applyAlignment="1">
      <alignment horizontal="center" vertical="center"/>
    </xf>
    <xf numFmtId="0" fontId="28" fillId="12" borderId="19" xfId="0" applyFont="1" applyFill="1" applyBorder="1" applyAlignment="1">
      <alignment horizontal="center" vertical="center" wrapText="1"/>
    </xf>
    <xf numFmtId="0" fontId="22" fillId="58" borderId="19" xfId="0" applyFont="1" applyFill="1" applyBorder="1" applyAlignment="1">
      <alignment horizontal="center" vertical="center"/>
    </xf>
    <xf numFmtId="0" fontId="22" fillId="0" borderId="19" xfId="0" applyFont="1" applyFill="1" applyBorder="1" applyAlignment="1">
      <alignment horizontal="center" vertical="center"/>
    </xf>
    <xf numFmtId="0" fontId="22" fillId="59" borderId="19" xfId="0" applyFont="1" applyFill="1" applyBorder="1" applyAlignment="1">
      <alignment horizontal="center" vertical="center"/>
    </xf>
    <xf numFmtId="0" fontId="22" fillId="13" borderId="19" xfId="0" applyFont="1" applyFill="1" applyBorder="1" applyAlignment="1">
      <alignment horizontal="center" vertical="center"/>
    </xf>
    <xf numFmtId="0" fontId="22" fillId="5" borderId="19" xfId="0" applyFont="1" applyFill="1" applyBorder="1" applyAlignment="1">
      <alignment horizontal="center" vertical="center" wrapText="1"/>
    </xf>
    <xf numFmtId="0" fontId="22" fillId="5" borderId="19" xfId="0" applyFont="1" applyFill="1" applyBorder="1" applyAlignment="1">
      <alignment horizontal="center" vertical="center"/>
    </xf>
    <xf numFmtId="0" fontId="22" fillId="59" borderId="19" xfId="0" applyFont="1" applyFill="1" applyBorder="1" applyAlignment="1">
      <alignment horizontal="center" wrapText="1"/>
    </xf>
    <xf numFmtId="0" fontId="22" fillId="5" borderId="19" xfId="0" applyFont="1" applyFill="1" applyBorder="1" applyAlignment="1">
      <alignment horizontal="center" wrapText="1"/>
    </xf>
    <xf numFmtId="0" fontId="22" fillId="58" borderId="19" xfId="0" applyFont="1" applyFill="1" applyBorder="1" applyAlignment="1">
      <alignment horizontal="center" wrapText="1"/>
    </xf>
    <xf numFmtId="0" fontId="28" fillId="12" borderId="19" xfId="0" applyFont="1" applyFill="1" applyBorder="1" applyAlignment="1">
      <alignment horizontal="center" wrapText="1"/>
    </xf>
    <xf numFmtId="0" fontId="22" fillId="59" borderId="19" xfId="0" applyFont="1" applyFill="1" applyBorder="1" applyAlignment="1">
      <alignment horizontal="center" vertical="center" wrapText="1"/>
    </xf>
    <xf numFmtId="0" fontId="22" fillId="13" borderId="19" xfId="0" applyFont="1" applyFill="1" applyBorder="1" applyAlignment="1">
      <alignment horizontal="center" wrapText="1"/>
    </xf>
    <xf numFmtId="0" fontId="35" fillId="0" borderId="0" xfId="0" applyFont="1" applyAlignment="1">
      <alignment horizontal="center" vertical="center" wrapText="1"/>
    </xf>
    <xf numFmtId="0" fontId="0" fillId="0" borderId="0" xfId="0" applyFont="1" applyAlignment="1">
      <alignment wrapText="1"/>
    </xf>
    <xf numFmtId="0" fontId="26" fillId="60" borderId="0" xfId="0" applyFont="1" applyFill="1" applyAlignment="1">
      <alignment horizontal="center" wrapText="1"/>
    </xf>
  </cellXfs>
  <cellStyles count="139">
    <cellStyle name="Normal" xfId="0"/>
    <cellStyle name="20% - Акцент1" xfId="15"/>
    <cellStyle name="20% - Акцент1 2" xfId="16"/>
    <cellStyle name="20% - Акцент1 3" xfId="17"/>
    <cellStyle name="20% - Акцент2" xfId="18"/>
    <cellStyle name="20% - Акцент2 2" xfId="19"/>
    <cellStyle name="20% - Акцент2 3" xfId="20"/>
    <cellStyle name="20% - Акцент3" xfId="21"/>
    <cellStyle name="20% - Акцент3 2" xfId="22"/>
    <cellStyle name="20% - Акцент3 3" xfId="23"/>
    <cellStyle name="20% - Акцент4" xfId="24"/>
    <cellStyle name="20% - Акцент4 2" xfId="25"/>
    <cellStyle name="20% - Акцент4 3" xfId="26"/>
    <cellStyle name="20% - Акцент5" xfId="27"/>
    <cellStyle name="20% - Акцент5 2" xfId="28"/>
    <cellStyle name="20% - Акцент5 3" xfId="29"/>
    <cellStyle name="20% - Акцент6" xfId="30"/>
    <cellStyle name="20% - Акцент6 2" xfId="31"/>
    <cellStyle name="20% - Акцент6 3" xfId="32"/>
    <cellStyle name="40% - Акцент1" xfId="33"/>
    <cellStyle name="40% - Акцент1 2" xfId="34"/>
    <cellStyle name="40% - Акцент1 3" xfId="35"/>
    <cellStyle name="40% - Акцент2" xfId="36"/>
    <cellStyle name="40% - Акцент2 2" xfId="37"/>
    <cellStyle name="40% - Акцент2 3" xfId="38"/>
    <cellStyle name="40% - Акцент3" xfId="39"/>
    <cellStyle name="40% - Акцент3 2" xfId="40"/>
    <cellStyle name="40% - Акцент3 3" xfId="41"/>
    <cellStyle name="40% - Акцент4" xfId="42"/>
    <cellStyle name="40% - Акцент4 2" xfId="43"/>
    <cellStyle name="40% - Акцент4 3" xfId="44"/>
    <cellStyle name="40% - Акцент5" xfId="45"/>
    <cellStyle name="40% - Акцент5 2" xfId="46"/>
    <cellStyle name="40% - Акцент5 3" xfId="47"/>
    <cellStyle name="40% - Акцент6" xfId="48"/>
    <cellStyle name="40% - Акцент6 2" xfId="49"/>
    <cellStyle name="40% - Акцент6 3" xfId="50"/>
    <cellStyle name="60% - Акцент1" xfId="51"/>
    <cellStyle name="60% - Акцент1 2" xfId="52"/>
    <cellStyle name="60% - Акцент1 3" xfId="53"/>
    <cellStyle name="60% - Акцент2" xfId="54"/>
    <cellStyle name="60% - Акцент2 2" xfId="55"/>
    <cellStyle name="60% - Акцент2 3" xfId="56"/>
    <cellStyle name="60% - Акцент3" xfId="57"/>
    <cellStyle name="60% - Акцент3 2" xfId="58"/>
    <cellStyle name="60% - Акцент3 3" xfId="59"/>
    <cellStyle name="60% - Акцент4" xfId="60"/>
    <cellStyle name="60% - Акцент4 2" xfId="61"/>
    <cellStyle name="60% - Акцент4 3" xfId="62"/>
    <cellStyle name="60% - Акцент5" xfId="63"/>
    <cellStyle name="60% - Акцент5 2" xfId="64"/>
    <cellStyle name="60% - Акцент5 3" xfId="65"/>
    <cellStyle name="60% - Акцент6" xfId="66"/>
    <cellStyle name="60% - Акцент6 2" xfId="67"/>
    <cellStyle name="60% - Акцент6 3" xfId="68"/>
    <cellStyle name="Акцент1" xfId="69"/>
    <cellStyle name="Акцент1 2" xfId="70"/>
    <cellStyle name="Акцент1 3" xfId="71"/>
    <cellStyle name="Акцент2" xfId="72"/>
    <cellStyle name="Акцент2 2" xfId="73"/>
    <cellStyle name="Акцент2 3" xfId="74"/>
    <cellStyle name="Акцент3" xfId="75"/>
    <cellStyle name="Акцент3 2" xfId="76"/>
    <cellStyle name="Акцент3 3" xfId="77"/>
    <cellStyle name="Акцент4" xfId="78"/>
    <cellStyle name="Акцент4 2" xfId="79"/>
    <cellStyle name="Акцент4 3" xfId="80"/>
    <cellStyle name="Акцент5" xfId="81"/>
    <cellStyle name="Акцент5 2" xfId="82"/>
    <cellStyle name="Акцент5 3" xfId="83"/>
    <cellStyle name="Акцент6" xfId="84"/>
    <cellStyle name="Акцент6 2" xfId="85"/>
    <cellStyle name="Акцент6 3" xfId="86"/>
    <cellStyle name="Ввод " xfId="87"/>
    <cellStyle name="Ввод  2" xfId="88"/>
    <cellStyle name="Ввод  3" xfId="89"/>
    <cellStyle name="Вывод" xfId="90"/>
    <cellStyle name="Вывод 2" xfId="91"/>
    <cellStyle name="Вывод 3" xfId="92"/>
    <cellStyle name="Вычисление" xfId="93"/>
    <cellStyle name="Вычисление 2" xfId="94"/>
    <cellStyle name="Вычисление 3" xfId="95"/>
    <cellStyle name="Hyperlink" xfId="96"/>
    <cellStyle name="Currency" xfId="97"/>
    <cellStyle name="Currency [0]" xfId="98"/>
    <cellStyle name="Заголовок 1" xfId="99"/>
    <cellStyle name="Заголовок 1 2" xfId="100"/>
    <cellStyle name="Заголовок 1 3" xfId="101"/>
    <cellStyle name="Заголовок 2" xfId="102"/>
    <cellStyle name="Заголовок 2 2" xfId="103"/>
    <cellStyle name="Заголовок 2 3" xfId="104"/>
    <cellStyle name="Заголовок 3" xfId="105"/>
    <cellStyle name="Заголовок 3 2" xfId="106"/>
    <cellStyle name="Заголовок 3 3" xfId="107"/>
    <cellStyle name="Заголовок 4" xfId="108"/>
    <cellStyle name="Заголовок 4 2" xfId="109"/>
    <cellStyle name="Заголовок 4 3" xfId="110"/>
    <cellStyle name="Итог" xfId="111"/>
    <cellStyle name="Итог 2" xfId="112"/>
    <cellStyle name="Итог 3" xfId="113"/>
    <cellStyle name="Контрольная ячейка" xfId="114"/>
    <cellStyle name="Контрольная ячейка 2" xfId="115"/>
    <cellStyle name="Контрольная ячейка 3" xfId="116"/>
    <cellStyle name="Название" xfId="117"/>
    <cellStyle name="Название 2" xfId="118"/>
    <cellStyle name="Название 3" xfId="119"/>
    <cellStyle name="Нейтральный" xfId="120"/>
    <cellStyle name="Нейтральный 2" xfId="121"/>
    <cellStyle name="Нейтральный 3" xfId="122"/>
    <cellStyle name="Обычный 2" xfId="123"/>
    <cellStyle name="Обычный 3" xfId="124"/>
    <cellStyle name="Обычный 4" xfId="125"/>
    <cellStyle name="Обычный 5" xfId="126"/>
    <cellStyle name="Обычный 69" xfId="127"/>
    <cellStyle name="Обычный 81" xfId="128"/>
    <cellStyle name="Обычный 82" xfId="129"/>
    <cellStyle name="Обычный_Приложения1" xfId="130"/>
    <cellStyle name="Followed Hyperlink" xfId="131"/>
    <cellStyle name="Плохой" xfId="132"/>
    <cellStyle name="Плохой 2" xfId="133"/>
    <cellStyle name="Плохой 3" xfId="134"/>
    <cellStyle name="Пояснение" xfId="135"/>
    <cellStyle name="Пояснение 2" xfId="136"/>
    <cellStyle name="Пояснение 3" xfId="137"/>
    <cellStyle name="Примечание" xfId="138"/>
    <cellStyle name="Примечание 2" xfId="139"/>
    <cellStyle name="Примечание 3" xfId="140"/>
    <cellStyle name="Percent" xfId="141"/>
    <cellStyle name="Связанная ячейка" xfId="142"/>
    <cellStyle name="Связанная ячейка 2" xfId="143"/>
    <cellStyle name="Связанная ячейка 3" xfId="144"/>
    <cellStyle name="Текст предупреждения" xfId="145"/>
    <cellStyle name="Текст предупреждения 2" xfId="146"/>
    <cellStyle name="Текст предупреждения 3" xfId="147"/>
    <cellStyle name="Comma" xfId="148"/>
    <cellStyle name="Comma [0]" xfId="149"/>
    <cellStyle name="Хороший" xfId="150"/>
    <cellStyle name="Хороший 2" xfId="151"/>
    <cellStyle name="Хороший 3" xfId="1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2:H119"/>
  <sheetViews>
    <sheetView zoomScale="110" zoomScaleNormal="110" zoomScalePageLayoutView="0" workbookViewId="0" topLeftCell="A1">
      <selection activeCell="F7" sqref="F7:G7"/>
    </sheetView>
  </sheetViews>
  <sheetFormatPr defaultColWidth="9.140625" defaultRowHeight="12.75"/>
  <cols>
    <col min="1" max="1" width="4.140625" style="123" customWidth="1"/>
    <col min="2" max="2" width="18.7109375" style="123" customWidth="1"/>
    <col min="3" max="3" width="56.57421875" style="123" customWidth="1"/>
    <col min="4" max="4" width="13.7109375" style="123" customWidth="1"/>
    <col min="5" max="5" width="14.140625" style="123" customWidth="1"/>
    <col min="6" max="6" width="13.7109375" style="123" customWidth="1"/>
    <col min="7" max="7" width="10.57421875" style="123" customWidth="1"/>
    <col min="8" max="8" width="14.00390625" style="123" bestFit="1" customWidth="1"/>
    <col min="9" max="16384" width="9.140625" style="123" customWidth="1"/>
  </cols>
  <sheetData>
    <row r="2" spans="2:7" ht="11.25">
      <c r="B2" s="216" t="s">
        <v>48</v>
      </c>
      <c r="C2" s="216"/>
      <c r="D2" s="216"/>
      <c r="E2" s="216"/>
      <c r="F2" s="216"/>
      <c r="G2" s="216"/>
    </row>
    <row r="3" spans="2:7" ht="11.25">
      <c r="B3" s="216" t="s">
        <v>49</v>
      </c>
      <c r="C3" s="216"/>
      <c r="D3" s="216"/>
      <c r="E3" s="216"/>
      <c r="F3" s="216"/>
      <c r="G3" s="216"/>
    </row>
    <row r="4" spans="2:7" ht="11.25">
      <c r="B4" s="216" t="s">
        <v>50</v>
      </c>
      <c r="C4" s="216"/>
      <c r="D4" s="216"/>
      <c r="E4" s="216"/>
      <c r="F4" s="216"/>
      <c r="G4" s="216"/>
    </row>
    <row r="5" spans="2:7" ht="11.25">
      <c r="B5" s="216" t="s">
        <v>149</v>
      </c>
      <c r="C5" s="216"/>
      <c r="D5" s="216"/>
      <c r="E5" s="216"/>
      <c r="F5" s="216"/>
      <c r="G5" s="216"/>
    </row>
    <row r="6" spans="2:7" ht="11.25">
      <c r="B6" s="134"/>
      <c r="C6" s="134"/>
      <c r="D6" s="134"/>
      <c r="E6" s="134"/>
      <c r="F6" s="135"/>
      <c r="G6" s="135"/>
    </row>
    <row r="7" spans="2:7" ht="12.75" customHeight="1">
      <c r="B7" s="134"/>
      <c r="C7" s="134"/>
      <c r="D7" s="134"/>
      <c r="E7" s="134"/>
      <c r="F7" s="216" t="s">
        <v>906</v>
      </c>
      <c r="G7" s="216"/>
    </row>
    <row r="8" spans="2:7" ht="11.25">
      <c r="B8" s="221"/>
      <c r="C8" s="221"/>
      <c r="D8" s="221"/>
      <c r="E8" s="221"/>
      <c r="F8" s="221"/>
      <c r="G8" s="221"/>
    </row>
    <row r="9" spans="2:7" ht="15.75" customHeight="1">
      <c r="B9" s="222" t="s">
        <v>830</v>
      </c>
      <c r="C9" s="222"/>
      <c r="D9" s="222"/>
      <c r="E9" s="222"/>
      <c r="F9" s="222"/>
      <c r="G9" s="136"/>
    </row>
    <row r="10" spans="2:7" ht="47.25" customHeight="1">
      <c r="B10" s="222"/>
      <c r="C10" s="222"/>
      <c r="D10" s="222"/>
      <c r="E10" s="222"/>
      <c r="F10" s="222"/>
      <c r="G10" s="137"/>
    </row>
    <row r="11" spans="2:7" ht="11.25">
      <c r="B11" s="223" t="s">
        <v>51</v>
      </c>
      <c r="C11" s="223"/>
      <c r="D11" s="223"/>
      <c r="E11" s="223"/>
      <c r="F11" s="223"/>
      <c r="G11" s="223"/>
    </row>
    <row r="12" spans="1:7" ht="12.75" customHeight="1">
      <c r="A12" s="217" t="s">
        <v>52</v>
      </c>
      <c r="B12" s="219" t="s">
        <v>27</v>
      </c>
      <c r="C12" s="219" t="s">
        <v>143</v>
      </c>
      <c r="D12" s="219" t="s">
        <v>831</v>
      </c>
      <c r="E12" s="219" t="s">
        <v>832</v>
      </c>
      <c r="F12" s="219" t="s">
        <v>53</v>
      </c>
      <c r="G12" s="219" t="s">
        <v>54</v>
      </c>
    </row>
    <row r="13" spans="1:7" ht="102" customHeight="1">
      <c r="A13" s="218"/>
      <c r="B13" s="220"/>
      <c r="C13" s="220"/>
      <c r="D13" s="220"/>
      <c r="E13" s="220"/>
      <c r="F13" s="220"/>
      <c r="G13" s="220"/>
    </row>
    <row r="14" spans="1:7" ht="18.75" customHeight="1">
      <c r="A14" s="138">
        <v>1</v>
      </c>
      <c r="B14" s="139">
        <v>2</v>
      </c>
      <c r="C14" s="139">
        <v>3</v>
      </c>
      <c r="D14" s="139">
        <v>4</v>
      </c>
      <c r="E14" s="139">
        <v>5</v>
      </c>
      <c r="F14" s="139">
        <v>6</v>
      </c>
      <c r="G14" s="139">
        <v>7</v>
      </c>
    </row>
    <row r="15" spans="1:7" ht="30.75" customHeight="1">
      <c r="A15" s="140">
        <v>1</v>
      </c>
      <c r="B15" s="141"/>
      <c r="C15" s="142" t="s">
        <v>55</v>
      </c>
      <c r="D15" s="143">
        <f>D16</f>
        <v>155280</v>
      </c>
      <c r="E15" s="143">
        <f>E16</f>
        <v>155280</v>
      </c>
      <c r="F15" s="143">
        <f>F16</f>
        <v>155280</v>
      </c>
      <c r="G15" s="144">
        <f aca="true" t="shared" si="0" ref="G15:G22">F15/D15</f>
        <v>1</v>
      </c>
    </row>
    <row r="16" spans="1:7" ht="43.5" customHeight="1">
      <c r="A16" s="140">
        <v>2</v>
      </c>
      <c r="B16" s="145" t="s">
        <v>7</v>
      </c>
      <c r="C16" s="146" t="s">
        <v>56</v>
      </c>
      <c r="D16" s="147">
        <v>155280</v>
      </c>
      <c r="E16" s="147">
        <v>155280</v>
      </c>
      <c r="F16" s="147">
        <v>155280</v>
      </c>
      <c r="G16" s="148">
        <f t="shared" si="0"/>
        <v>1</v>
      </c>
    </row>
    <row r="17" spans="1:7" ht="27.75" customHeight="1">
      <c r="A17" s="140">
        <v>3</v>
      </c>
      <c r="B17" s="149"/>
      <c r="C17" s="150" t="s">
        <v>57</v>
      </c>
      <c r="D17" s="143">
        <f>D18</f>
        <v>373100</v>
      </c>
      <c r="E17" s="143">
        <f>E18</f>
        <v>373100</v>
      </c>
      <c r="F17" s="143">
        <f>F18</f>
        <v>369728.59</v>
      </c>
      <c r="G17" s="144">
        <f t="shared" si="0"/>
        <v>0.990963789868668</v>
      </c>
    </row>
    <row r="18" spans="1:7" ht="19.5" customHeight="1">
      <c r="A18" s="140">
        <v>4</v>
      </c>
      <c r="B18" s="145" t="s">
        <v>144</v>
      </c>
      <c r="C18" s="146" t="s">
        <v>58</v>
      </c>
      <c r="D18" s="147">
        <v>373100</v>
      </c>
      <c r="E18" s="147">
        <v>373100</v>
      </c>
      <c r="F18" s="147">
        <v>369728.59</v>
      </c>
      <c r="G18" s="148">
        <f t="shared" si="0"/>
        <v>0.990963789868668</v>
      </c>
    </row>
    <row r="19" spans="1:7" ht="40.5" customHeight="1">
      <c r="A19" s="140">
        <v>5</v>
      </c>
      <c r="B19" s="149"/>
      <c r="C19" s="151" t="s">
        <v>438</v>
      </c>
      <c r="D19" s="152">
        <f>SUM(D20:D23)</f>
        <v>1903500</v>
      </c>
      <c r="E19" s="152">
        <f>SUM(E20:E23)</f>
        <v>1903500</v>
      </c>
      <c r="F19" s="152">
        <f>SUM(F20:F23)</f>
        <v>1991938.43</v>
      </c>
      <c r="G19" s="144">
        <f t="shared" si="0"/>
        <v>1.0464609561334384</v>
      </c>
    </row>
    <row r="20" spans="1:7" ht="72" customHeight="1">
      <c r="A20" s="140">
        <v>6</v>
      </c>
      <c r="B20" s="145" t="s">
        <v>439</v>
      </c>
      <c r="C20" s="153" t="s">
        <v>440</v>
      </c>
      <c r="D20" s="147">
        <v>631000</v>
      </c>
      <c r="E20" s="147">
        <v>631000</v>
      </c>
      <c r="F20" s="147">
        <v>694395.43</v>
      </c>
      <c r="G20" s="148">
        <f t="shared" si="0"/>
        <v>1.1004681933438987</v>
      </c>
    </row>
    <row r="21" spans="1:7" ht="81.75" customHeight="1">
      <c r="A21" s="140">
        <v>7</v>
      </c>
      <c r="B21" s="145" t="s">
        <v>441</v>
      </c>
      <c r="C21" s="153" t="s">
        <v>442</v>
      </c>
      <c r="D21" s="147">
        <v>17500</v>
      </c>
      <c r="E21" s="147">
        <v>17500</v>
      </c>
      <c r="F21" s="147">
        <v>18811.61</v>
      </c>
      <c r="G21" s="148">
        <f t="shared" si="0"/>
        <v>1.074949142857143</v>
      </c>
    </row>
    <row r="22" spans="1:7" ht="65.25" customHeight="1">
      <c r="A22" s="140">
        <v>8</v>
      </c>
      <c r="B22" s="145" t="s">
        <v>443</v>
      </c>
      <c r="C22" s="153" t="s">
        <v>444</v>
      </c>
      <c r="D22" s="147">
        <v>1255000</v>
      </c>
      <c r="E22" s="147">
        <v>1255000</v>
      </c>
      <c r="F22" s="147">
        <v>1368042.48</v>
      </c>
      <c r="G22" s="148">
        <f t="shared" si="0"/>
        <v>1.0900736892430278</v>
      </c>
    </row>
    <row r="23" spans="1:7" ht="71.25" customHeight="1">
      <c r="A23" s="140">
        <v>9</v>
      </c>
      <c r="B23" s="145" t="s">
        <v>445</v>
      </c>
      <c r="C23" s="153" t="s">
        <v>446</v>
      </c>
      <c r="D23" s="147">
        <v>0</v>
      </c>
      <c r="E23" s="147">
        <v>0</v>
      </c>
      <c r="F23" s="147">
        <v>-89311.09</v>
      </c>
      <c r="G23" s="148">
        <v>0</v>
      </c>
    </row>
    <row r="24" spans="1:7" ht="29.25" customHeight="1">
      <c r="A24" s="140">
        <v>10</v>
      </c>
      <c r="B24" s="154"/>
      <c r="C24" s="150" t="s">
        <v>833</v>
      </c>
      <c r="D24" s="155">
        <f>D25</f>
        <v>20000</v>
      </c>
      <c r="E24" s="155">
        <f>E25</f>
        <v>20000</v>
      </c>
      <c r="F24" s="156">
        <f>F25</f>
        <v>20000</v>
      </c>
      <c r="G24" s="144">
        <f>F24/D24</f>
        <v>1</v>
      </c>
    </row>
    <row r="25" spans="1:7" ht="57" customHeight="1">
      <c r="A25" s="140">
        <v>11</v>
      </c>
      <c r="B25" s="145" t="s">
        <v>834</v>
      </c>
      <c r="C25" s="146" t="s">
        <v>835</v>
      </c>
      <c r="D25" s="157">
        <v>20000</v>
      </c>
      <c r="E25" s="157">
        <v>20000</v>
      </c>
      <c r="F25" s="147">
        <v>20000</v>
      </c>
      <c r="G25" s="148">
        <f>F25/D25</f>
        <v>1</v>
      </c>
    </row>
    <row r="26" spans="1:7" ht="27" customHeight="1">
      <c r="A26" s="140">
        <v>12</v>
      </c>
      <c r="B26" s="149"/>
      <c r="C26" s="151" t="s">
        <v>59</v>
      </c>
      <c r="D26" s="152">
        <f>SUM(D27:D56)</f>
        <v>265856480</v>
      </c>
      <c r="E26" s="152">
        <f>SUM(E27:E56)</f>
        <v>265856480</v>
      </c>
      <c r="F26" s="152">
        <f>SUM(F27:F56)</f>
        <v>283475238.59</v>
      </c>
      <c r="G26" s="144">
        <f>F26/D26</f>
        <v>1.0662716913652057</v>
      </c>
    </row>
    <row r="27" spans="1:7" ht="93" customHeight="1">
      <c r="A27" s="140">
        <v>13</v>
      </c>
      <c r="B27" s="145" t="s">
        <v>28</v>
      </c>
      <c r="C27" s="153" t="s">
        <v>836</v>
      </c>
      <c r="D27" s="147">
        <v>260929888</v>
      </c>
      <c r="E27" s="147">
        <v>260929888</v>
      </c>
      <c r="F27" s="147">
        <v>278375439.47</v>
      </c>
      <c r="G27" s="148">
        <f>F27/D27</f>
        <v>1.0668591536359378</v>
      </c>
    </row>
    <row r="28" spans="1:7" ht="83.25" customHeight="1">
      <c r="A28" s="140">
        <v>14</v>
      </c>
      <c r="B28" s="145" t="s">
        <v>837</v>
      </c>
      <c r="C28" s="153" t="s">
        <v>838</v>
      </c>
      <c r="D28" s="147">
        <v>131000</v>
      </c>
      <c r="E28" s="147">
        <v>131000</v>
      </c>
      <c r="F28" s="147">
        <v>130631.52</v>
      </c>
      <c r="G28" s="148">
        <f>F28/D28</f>
        <v>0.9971871755725191</v>
      </c>
    </row>
    <row r="29" spans="1:7" ht="82.5" customHeight="1">
      <c r="A29" s="140">
        <v>15</v>
      </c>
      <c r="B29" s="145" t="s">
        <v>839</v>
      </c>
      <c r="C29" s="153" t="s">
        <v>840</v>
      </c>
      <c r="D29" s="147">
        <v>0</v>
      </c>
      <c r="E29" s="147">
        <v>0</v>
      </c>
      <c r="F29" s="147">
        <v>7190.31</v>
      </c>
      <c r="G29" s="148">
        <v>0</v>
      </c>
    </row>
    <row r="30" spans="1:7" ht="97.5" customHeight="1">
      <c r="A30" s="140">
        <v>16</v>
      </c>
      <c r="B30" s="145" t="s">
        <v>29</v>
      </c>
      <c r="C30" s="158" t="s">
        <v>841</v>
      </c>
      <c r="D30" s="147">
        <v>118000</v>
      </c>
      <c r="E30" s="147">
        <v>118000</v>
      </c>
      <c r="F30" s="147">
        <v>117931.85</v>
      </c>
      <c r="G30" s="148">
        <f aca="true" t="shared" si="1" ref="G30:G35">F30/D30</f>
        <v>0.9994224576271187</v>
      </c>
    </row>
    <row r="31" spans="1:7" ht="133.5" customHeight="1">
      <c r="A31" s="140">
        <v>17</v>
      </c>
      <c r="B31" s="145" t="s">
        <v>30</v>
      </c>
      <c r="C31" s="153" t="s">
        <v>842</v>
      </c>
      <c r="D31" s="147">
        <v>600000</v>
      </c>
      <c r="E31" s="147">
        <v>600000</v>
      </c>
      <c r="F31" s="147">
        <v>612181.87</v>
      </c>
      <c r="G31" s="148">
        <f t="shared" si="1"/>
        <v>1.0203031166666667</v>
      </c>
    </row>
    <row r="32" spans="1:7" ht="104.25" customHeight="1">
      <c r="A32" s="140">
        <v>18</v>
      </c>
      <c r="B32" s="145" t="s">
        <v>843</v>
      </c>
      <c r="C32" s="153" t="s">
        <v>844</v>
      </c>
      <c r="D32" s="147">
        <v>31500</v>
      </c>
      <c r="E32" s="147">
        <v>31500</v>
      </c>
      <c r="F32" s="147">
        <v>29536.76</v>
      </c>
      <c r="G32" s="148">
        <f t="shared" si="1"/>
        <v>0.9376749206349206</v>
      </c>
    </row>
    <row r="33" spans="1:7" ht="104.25" customHeight="1">
      <c r="A33" s="140">
        <v>19</v>
      </c>
      <c r="B33" s="145" t="s">
        <v>845</v>
      </c>
      <c r="C33" s="153" t="s">
        <v>846</v>
      </c>
      <c r="D33" s="147">
        <v>1900</v>
      </c>
      <c r="E33" s="147">
        <v>1900</v>
      </c>
      <c r="F33" s="147">
        <v>1900</v>
      </c>
      <c r="G33" s="148">
        <f t="shared" si="1"/>
        <v>1</v>
      </c>
    </row>
    <row r="34" spans="1:7" ht="119.25" customHeight="1">
      <c r="A34" s="140">
        <v>20</v>
      </c>
      <c r="B34" s="145" t="s">
        <v>31</v>
      </c>
      <c r="C34" s="153" t="s">
        <v>847</v>
      </c>
      <c r="D34" s="147">
        <v>29300</v>
      </c>
      <c r="E34" s="147">
        <v>29300</v>
      </c>
      <c r="F34" s="147">
        <v>31199.9</v>
      </c>
      <c r="G34" s="148">
        <f t="shared" si="1"/>
        <v>1.0648430034129692</v>
      </c>
    </row>
    <row r="35" spans="1:7" ht="66.75" customHeight="1">
      <c r="A35" s="140">
        <v>21</v>
      </c>
      <c r="B35" s="145" t="s">
        <v>32</v>
      </c>
      <c r="C35" s="153" t="s">
        <v>848</v>
      </c>
      <c r="D35" s="147">
        <v>230000</v>
      </c>
      <c r="E35" s="147">
        <v>230000</v>
      </c>
      <c r="F35" s="147">
        <v>477156.33</v>
      </c>
      <c r="G35" s="148">
        <f t="shared" si="1"/>
        <v>2.074592739130435</v>
      </c>
    </row>
    <row r="36" spans="1:7" ht="55.5" customHeight="1">
      <c r="A36" s="140">
        <v>22</v>
      </c>
      <c r="B36" s="145" t="s">
        <v>849</v>
      </c>
      <c r="C36" s="153" t="s">
        <v>850</v>
      </c>
      <c r="D36" s="147">
        <v>0</v>
      </c>
      <c r="E36" s="147">
        <v>0</v>
      </c>
      <c r="F36" s="147">
        <v>-2752.22</v>
      </c>
      <c r="G36" s="148">
        <v>0</v>
      </c>
    </row>
    <row r="37" spans="1:7" ht="71.25" customHeight="1">
      <c r="A37" s="140">
        <v>23</v>
      </c>
      <c r="B37" s="145" t="s">
        <v>33</v>
      </c>
      <c r="C37" s="153" t="s">
        <v>851</v>
      </c>
      <c r="D37" s="147">
        <v>61400</v>
      </c>
      <c r="E37" s="147">
        <v>61400</v>
      </c>
      <c r="F37" s="147">
        <v>67022.48</v>
      </c>
      <c r="G37" s="148">
        <f aca="true" t="shared" si="2" ref="G37:G42">F37/D37</f>
        <v>1.091571335504886</v>
      </c>
    </row>
    <row r="38" spans="1:7" ht="54.75" customHeight="1">
      <c r="A38" s="140">
        <v>24</v>
      </c>
      <c r="B38" s="145" t="s">
        <v>852</v>
      </c>
      <c r="C38" s="153" t="s">
        <v>853</v>
      </c>
      <c r="D38" s="147">
        <v>12</v>
      </c>
      <c r="E38" s="147">
        <v>12</v>
      </c>
      <c r="F38" s="147">
        <v>0</v>
      </c>
      <c r="G38" s="148">
        <f t="shared" si="2"/>
        <v>0</v>
      </c>
    </row>
    <row r="39" spans="1:7" ht="117.75" customHeight="1">
      <c r="A39" s="140">
        <v>25</v>
      </c>
      <c r="B39" s="145" t="s">
        <v>34</v>
      </c>
      <c r="C39" s="153" t="s">
        <v>854</v>
      </c>
      <c r="D39" s="147">
        <v>200000</v>
      </c>
      <c r="E39" s="147">
        <v>200000</v>
      </c>
      <c r="F39" s="147">
        <v>186907.52</v>
      </c>
      <c r="G39" s="148">
        <f t="shared" si="2"/>
        <v>0.9345376</v>
      </c>
    </row>
    <row r="40" spans="1:7" ht="51.75" customHeight="1">
      <c r="A40" s="140">
        <v>26</v>
      </c>
      <c r="B40" s="145" t="s">
        <v>35</v>
      </c>
      <c r="C40" s="146" t="s">
        <v>855</v>
      </c>
      <c r="D40" s="147">
        <v>2902500</v>
      </c>
      <c r="E40" s="147">
        <v>2902500</v>
      </c>
      <c r="F40" s="147">
        <v>2860191.39</v>
      </c>
      <c r="G40" s="148">
        <f t="shared" si="2"/>
        <v>0.9854233901808785</v>
      </c>
    </row>
    <row r="41" spans="1:7" ht="26.25" customHeight="1">
      <c r="A41" s="140">
        <v>27</v>
      </c>
      <c r="B41" s="145" t="s">
        <v>856</v>
      </c>
      <c r="C41" s="146" t="s">
        <v>857</v>
      </c>
      <c r="D41" s="147">
        <v>6500</v>
      </c>
      <c r="E41" s="147">
        <v>6500</v>
      </c>
      <c r="F41" s="147">
        <v>9950.85</v>
      </c>
      <c r="G41" s="148">
        <f t="shared" si="2"/>
        <v>1.5309000000000001</v>
      </c>
    </row>
    <row r="42" spans="1:7" ht="54" customHeight="1">
      <c r="A42" s="140">
        <v>28</v>
      </c>
      <c r="B42" s="145" t="s">
        <v>36</v>
      </c>
      <c r="C42" s="146" t="s">
        <v>858</v>
      </c>
      <c r="D42" s="147">
        <v>54000</v>
      </c>
      <c r="E42" s="147">
        <v>54000</v>
      </c>
      <c r="F42" s="147">
        <v>55821.13</v>
      </c>
      <c r="G42" s="148">
        <f t="shared" si="2"/>
        <v>1.0337246296296296</v>
      </c>
    </row>
    <row r="43" spans="1:7" ht="67.5" customHeight="1">
      <c r="A43" s="140">
        <v>29</v>
      </c>
      <c r="B43" s="145" t="s">
        <v>37</v>
      </c>
      <c r="C43" s="146" t="s">
        <v>859</v>
      </c>
      <c r="D43" s="147">
        <v>0</v>
      </c>
      <c r="E43" s="147">
        <v>0</v>
      </c>
      <c r="F43" s="147">
        <v>-47263.94</v>
      </c>
      <c r="G43" s="148">
        <v>0</v>
      </c>
    </row>
    <row r="44" spans="1:7" ht="42.75" customHeight="1">
      <c r="A44" s="140">
        <v>30</v>
      </c>
      <c r="B44" s="145" t="s">
        <v>38</v>
      </c>
      <c r="C44" s="146" t="s">
        <v>860</v>
      </c>
      <c r="D44" s="147">
        <v>1200</v>
      </c>
      <c r="E44" s="147">
        <v>1200</v>
      </c>
      <c r="F44" s="147">
        <v>1153.2</v>
      </c>
      <c r="G44" s="148">
        <f>F44/D44</f>
        <v>0.9610000000000001</v>
      </c>
    </row>
    <row r="45" spans="1:7" ht="64.5" customHeight="1">
      <c r="A45" s="140">
        <v>31</v>
      </c>
      <c r="B45" s="145" t="s">
        <v>39</v>
      </c>
      <c r="C45" s="146" t="s">
        <v>861</v>
      </c>
      <c r="D45" s="147">
        <v>2900</v>
      </c>
      <c r="E45" s="147">
        <v>2900</v>
      </c>
      <c r="F45" s="147">
        <v>2836.06</v>
      </c>
      <c r="G45" s="148">
        <f>F45/D45</f>
        <v>0.977951724137931</v>
      </c>
    </row>
    <row r="46" spans="1:7" ht="42" customHeight="1">
      <c r="A46" s="140">
        <v>32</v>
      </c>
      <c r="B46" s="145" t="s">
        <v>862</v>
      </c>
      <c r="C46" s="146" t="s">
        <v>863</v>
      </c>
      <c r="D46" s="147">
        <v>0</v>
      </c>
      <c r="E46" s="147">
        <v>0</v>
      </c>
      <c r="F46" s="147">
        <v>-0.01</v>
      </c>
      <c r="G46" s="148">
        <v>0</v>
      </c>
    </row>
    <row r="47" spans="1:7" ht="43.5" customHeight="1">
      <c r="A47" s="140">
        <v>33</v>
      </c>
      <c r="B47" s="145" t="s">
        <v>40</v>
      </c>
      <c r="C47" s="146" t="s">
        <v>864</v>
      </c>
      <c r="D47" s="147">
        <v>555000</v>
      </c>
      <c r="E47" s="147">
        <v>555000</v>
      </c>
      <c r="F47" s="147">
        <v>554931.07</v>
      </c>
      <c r="G47" s="148">
        <f>F47/D47</f>
        <v>0.9998758018018017</v>
      </c>
    </row>
    <row r="48" spans="1:7" ht="27.75" customHeight="1">
      <c r="A48" s="140">
        <v>34</v>
      </c>
      <c r="B48" s="145" t="s">
        <v>865</v>
      </c>
      <c r="C48" s="146" t="s">
        <v>866</v>
      </c>
      <c r="D48" s="147">
        <v>280</v>
      </c>
      <c r="E48" s="147">
        <v>280</v>
      </c>
      <c r="F48" s="147">
        <v>277.83</v>
      </c>
      <c r="G48" s="148">
        <f>F48/D48</f>
        <v>0.99225</v>
      </c>
    </row>
    <row r="49" spans="1:7" ht="41.25" customHeight="1">
      <c r="A49" s="140">
        <v>35</v>
      </c>
      <c r="B49" s="145" t="s">
        <v>41</v>
      </c>
      <c r="C49" s="146" t="s">
        <v>867</v>
      </c>
      <c r="D49" s="147">
        <v>1100</v>
      </c>
      <c r="E49" s="147">
        <v>1100</v>
      </c>
      <c r="F49" s="147">
        <v>1752.8</v>
      </c>
      <c r="G49" s="148">
        <f>F49/D49</f>
        <v>1.5934545454545455</v>
      </c>
    </row>
    <row r="50" spans="1:7" ht="57" customHeight="1">
      <c r="A50" s="140">
        <v>36</v>
      </c>
      <c r="B50" s="145" t="s">
        <v>42</v>
      </c>
      <c r="C50" s="146" t="s">
        <v>868</v>
      </c>
      <c r="D50" s="147">
        <v>0</v>
      </c>
      <c r="E50" s="147">
        <v>0</v>
      </c>
      <c r="F50" s="147">
        <v>-1606.68</v>
      </c>
      <c r="G50" s="148">
        <v>0</v>
      </c>
    </row>
    <row r="51" spans="1:7" ht="58.5" customHeight="1">
      <c r="A51" s="140">
        <v>37</v>
      </c>
      <c r="B51" s="145" t="s">
        <v>172</v>
      </c>
      <c r="C51" s="146" t="s">
        <v>869</v>
      </c>
      <c r="D51" s="147">
        <v>0</v>
      </c>
      <c r="E51" s="147">
        <v>0</v>
      </c>
      <c r="F51" s="147">
        <v>-1693</v>
      </c>
      <c r="G51" s="148">
        <v>0</v>
      </c>
    </row>
    <row r="52" spans="1:7" ht="31.5" customHeight="1">
      <c r="A52" s="140">
        <v>38</v>
      </c>
      <c r="B52" s="145" t="s">
        <v>870</v>
      </c>
      <c r="C52" s="146" t="s">
        <v>871</v>
      </c>
      <c r="D52" s="147">
        <v>0</v>
      </c>
      <c r="E52" s="147">
        <v>0</v>
      </c>
      <c r="F52" s="147">
        <v>1.14</v>
      </c>
      <c r="G52" s="148">
        <v>0</v>
      </c>
    </row>
    <row r="53" spans="1:7" ht="43.5" customHeight="1">
      <c r="A53" s="140">
        <v>39</v>
      </c>
      <c r="B53" s="145" t="s">
        <v>43</v>
      </c>
      <c r="C53" s="146" t="s">
        <v>872</v>
      </c>
      <c r="D53" s="147">
        <v>0</v>
      </c>
      <c r="E53" s="147">
        <v>0</v>
      </c>
      <c r="F53" s="147">
        <v>836.11</v>
      </c>
      <c r="G53" s="148">
        <v>0</v>
      </c>
    </row>
    <row r="54" spans="1:7" ht="90.75" customHeight="1">
      <c r="A54" s="140">
        <v>40</v>
      </c>
      <c r="B54" s="145" t="s">
        <v>873</v>
      </c>
      <c r="C54" s="146" t="s">
        <v>874</v>
      </c>
      <c r="D54" s="147">
        <v>0</v>
      </c>
      <c r="E54" s="147">
        <v>0</v>
      </c>
      <c r="F54" s="147">
        <v>292.5</v>
      </c>
      <c r="G54" s="148">
        <v>0</v>
      </c>
    </row>
    <row r="55" spans="1:7" ht="57" customHeight="1">
      <c r="A55" s="140">
        <v>41</v>
      </c>
      <c r="B55" s="145" t="s">
        <v>44</v>
      </c>
      <c r="C55" s="146" t="s">
        <v>875</v>
      </c>
      <c r="D55" s="147">
        <v>0</v>
      </c>
      <c r="E55" s="147" t="s">
        <v>60</v>
      </c>
      <c r="F55" s="147">
        <v>3382</v>
      </c>
      <c r="G55" s="148">
        <v>0</v>
      </c>
    </row>
    <row r="56" spans="1:7" ht="43.5" customHeight="1">
      <c r="A56" s="140">
        <v>42</v>
      </c>
      <c r="B56" s="145" t="s">
        <v>876</v>
      </c>
      <c r="C56" s="146" t="s">
        <v>877</v>
      </c>
      <c r="D56" s="147">
        <v>0</v>
      </c>
      <c r="E56" s="147">
        <v>0</v>
      </c>
      <c r="F56" s="147">
        <v>30.35</v>
      </c>
      <c r="G56" s="148">
        <v>0</v>
      </c>
    </row>
    <row r="57" spans="1:8" ht="30" customHeight="1">
      <c r="A57" s="140">
        <v>43</v>
      </c>
      <c r="B57" s="159"/>
      <c r="C57" s="151" t="s">
        <v>162</v>
      </c>
      <c r="D57" s="152">
        <f>SUM(D58:D89)</f>
        <v>477816360</v>
      </c>
      <c r="E57" s="152">
        <f>SUM(E58:E89)</f>
        <v>477707760</v>
      </c>
      <c r="F57" s="152">
        <f>SUM(F58:F89)</f>
        <v>459921634.79999995</v>
      </c>
      <c r="G57" s="144">
        <f aca="true" t="shared" si="3" ref="G57:G65">F57/D57</f>
        <v>0.9625489483030676</v>
      </c>
      <c r="H57" s="160"/>
    </row>
    <row r="58" spans="1:7" ht="66" customHeight="1">
      <c r="A58" s="140">
        <v>44</v>
      </c>
      <c r="B58" s="145" t="s">
        <v>45</v>
      </c>
      <c r="C58" s="153" t="s">
        <v>24</v>
      </c>
      <c r="D58" s="147">
        <v>1900000</v>
      </c>
      <c r="E58" s="147">
        <v>1900000</v>
      </c>
      <c r="F58" s="147">
        <v>2155029.24</v>
      </c>
      <c r="G58" s="148">
        <f t="shared" si="3"/>
        <v>1.1342259157894738</v>
      </c>
    </row>
    <row r="59" spans="1:7" ht="40.5" customHeight="1">
      <c r="A59" s="140">
        <v>45</v>
      </c>
      <c r="B59" s="145" t="s">
        <v>447</v>
      </c>
      <c r="C59" s="146" t="s">
        <v>448</v>
      </c>
      <c r="D59" s="147">
        <v>774200</v>
      </c>
      <c r="E59" s="147">
        <v>774200</v>
      </c>
      <c r="F59" s="147">
        <v>736725.9</v>
      </c>
      <c r="G59" s="148">
        <f t="shared" si="3"/>
        <v>0.951596357530354</v>
      </c>
    </row>
    <row r="60" spans="1:7" ht="56.25" customHeight="1">
      <c r="A60" s="140">
        <v>46</v>
      </c>
      <c r="B60" s="145" t="s">
        <v>5</v>
      </c>
      <c r="C60" s="146" t="s">
        <v>163</v>
      </c>
      <c r="D60" s="147">
        <v>649000</v>
      </c>
      <c r="E60" s="147">
        <v>649000</v>
      </c>
      <c r="F60" s="147">
        <v>648963</v>
      </c>
      <c r="G60" s="148">
        <f t="shared" si="3"/>
        <v>0.9999429892141757</v>
      </c>
    </row>
    <row r="61" spans="1:7" ht="28.5" customHeight="1">
      <c r="A61" s="140">
        <v>47</v>
      </c>
      <c r="B61" s="145" t="s">
        <v>173</v>
      </c>
      <c r="C61" s="153" t="s">
        <v>174</v>
      </c>
      <c r="D61" s="147">
        <v>70000</v>
      </c>
      <c r="E61" s="147">
        <v>70000</v>
      </c>
      <c r="F61" s="147">
        <v>70000</v>
      </c>
      <c r="G61" s="148">
        <f t="shared" si="3"/>
        <v>1</v>
      </c>
    </row>
    <row r="62" spans="1:7" ht="83.25" customHeight="1">
      <c r="A62" s="140">
        <v>48</v>
      </c>
      <c r="B62" s="145" t="s">
        <v>878</v>
      </c>
      <c r="C62" s="153" t="s">
        <v>879</v>
      </c>
      <c r="D62" s="147">
        <v>106000</v>
      </c>
      <c r="E62" s="147">
        <v>106000</v>
      </c>
      <c r="F62" s="147">
        <v>105291</v>
      </c>
      <c r="G62" s="148">
        <f t="shared" si="3"/>
        <v>0.993311320754717</v>
      </c>
    </row>
    <row r="63" spans="1:7" ht="95.25" customHeight="1">
      <c r="A63" s="140">
        <v>49</v>
      </c>
      <c r="B63" s="145" t="s">
        <v>449</v>
      </c>
      <c r="C63" s="153" t="s">
        <v>880</v>
      </c>
      <c r="D63" s="147">
        <v>571000</v>
      </c>
      <c r="E63" s="147">
        <v>571000</v>
      </c>
      <c r="F63" s="147">
        <v>570381.36</v>
      </c>
      <c r="G63" s="148">
        <f t="shared" si="3"/>
        <v>0.9989165674255691</v>
      </c>
    </row>
    <row r="64" spans="1:7" ht="43.5" customHeight="1">
      <c r="A64" s="140">
        <v>50</v>
      </c>
      <c r="B64" s="145" t="s">
        <v>6</v>
      </c>
      <c r="C64" s="146" t="s">
        <v>164</v>
      </c>
      <c r="D64" s="147">
        <v>536000</v>
      </c>
      <c r="E64" s="147">
        <v>536000</v>
      </c>
      <c r="F64" s="147">
        <v>585430.79</v>
      </c>
      <c r="G64" s="148">
        <f t="shared" si="3"/>
        <v>1.0922216231343285</v>
      </c>
    </row>
    <row r="65" spans="1:7" ht="55.5" customHeight="1">
      <c r="A65" s="140">
        <v>51</v>
      </c>
      <c r="B65" s="145" t="s">
        <v>881</v>
      </c>
      <c r="C65" s="146" t="s">
        <v>882</v>
      </c>
      <c r="D65" s="147">
        <v>37470</v>
      </c>
      <c r="E65" s="147">
        <v>37470</v>
      </c>
      <c r="F65" s="147">
        <v>37382.92</v>
      </c>
      <c r="G65" s="148">
        <f t="shared" si="3"/>
        <v>0.9976760074726447</v>
      </c>
    </row>
    <row r="66" spans="1:7" ht="57" customHeight="1">
      <c r="A66" s="140">
        <v>52</v>
      </c>
      <c r="B66" s="145" t="s">
        <v>883</v>
      </c>
      <c r="C66" s="146" t="s">
        <v>884</v>
      </c>
      <c r="D66" s="147">
        <v>0</v>
      </c>
      <c r="E66" s="147">
        <v>0</v>
      </c>
      <c r="F66" s="147">
        <v>1500</v>
      </c>
      <c r="G66" s="148">
        <v>0</v>
      </c>
    </row>
    <row r="67" spans="1:7" ht="43.5" customHeight="1">
      <c r="A67" s="140">
        <v>53</v>
      </c>
      <c r="B67" s="145" t="s">
        <v>8</v>
      </c>
      <c r="C67" s="146" t="s">
        <v>56</v>
      </c>
      <c r="D67" s="147">
        <v>289100</v>
      </c>
      <c r="E67" s="147">
        <v>289100</v>
      </c>
      <c r="F67" s="147">
        <v>343246.4</v>
      </c>
      <c r="G67" s="148">
        <f>F67/D67</f>
        <v>1.1872929782082324</v>
      </c>
    </row>
    <row r="68" spans="1:7" ht="29.25" customHeight="1">
      <c r="A68" s="140">
        <v>54</v>
      </c>
      <c r="B68" s="145" t="s">
        <v>9</v>
      </c>
      <c r="C68" s="146" t="s">
        <v>165</v>
      </c>
      <c r="D68" s="147" t="s">
        <v>60</v>
      </c>
      <c r="E68" s="147" t="s">
        <v>60</v>
      </c>
      <c r="F68" s="147">
        <v>-234356.28</v>
      </c>
      <c r="G68" s="148">
        <v>0</v>
      </c>
    </row>
    <row r="69" spans="1:7" ht="29.25" customHeight="1">
      <c r="A69" s="140">
        <v>55</v>
      </c>
      <c r="B69" s="145" t="s">
        <v>175</v>
      </c>
      <c r="C69" s="146" t="s">
        <v>176</v>
      </c>
      <c r="D69" s="147">
        <v>10000</v>
      </c>
      <c r="E69" s="147">
        <v>10000</v>
      </c>
      <c r="F69" s="147">
        <v>10000</v>
      </c>
      <c r="G69" s="148">
        <f aca="true" t="shared" si="4" ref="G69:G88">F69/D69</f>
        <v>1</v>
      </c>
    </row>
    <row r="70" spans="1:7" ht="29.25" customHeight="1">
      <c r="A70" s="140">
        <v>56</v>
      </c>
      <c r="B70" s="145" t="s">
        <v>10</v>
      </c>
      <c r="C70" s="146" t="s">
        <v>166</v>
      </c>
      <c r="D70" s="147">
        <v>76364000</v>
      </c>
      <c r="E70" s="147">
        <v>76364000</v>
      </c>
      <c r="F70" s="147">
        <v>76364000</v>
      </c>
      <c r="G70" s="148">
        <f t="shared" si="4"/>
        <v>1</v>
      </c>
    </row>
    <row r="71" spans="1:7" ht="44.25" customHeight="1">
      <c r="A71" s="140">
        <v>57</v>
      </c>
      <c r="B71" s="145" t="s">
        <v>11</v>
      </c>
      <c r="C71" s="146" t="s">
        <v>177</v>
      </c>
      <c r="D71" s="147">
        <v>385700</v>
      </c>
      <c r="E71" s="147">
        <v>385700</v>
      </c>
      <c r="F71" s="147">
        <v>385700</v>
      </c>
      <c r="G71" s="148">
        <f t="shared" si="4"/>
        <v>1</v>
      </c>
    </row>
    <row r="72" spans="1:7" ht="81.75" customHeight="1">
      <c r="A72" s="140">
        <v>58</v>
      </c>
      <c r="B72" s="145" t="s">
        <v>885</v>
      </c>
      <c r="C72" s="146" t="s">
        <v>886</v>
      </c>
      <c r="D72" s="147">
        <v>1020300</v>
      </c>
      <c r="E72" s="147">
        <v>1020300</v>
      </c>
      <c r="F72" s="147">
        <v>1020300</v>
      </c>
      <c r="G72" s="148">
        <f t="shared" si="4"/>
        <v>1</v>
      </c>
    </row>
    <row r="73" spans="1:7" ht="85.5" customHeight="1">
      <c r="A73" s="140">
        <v>59</v>
      </c>
      <c r="B73" s="145" t="s">
        <v>885</v>
      </c>
      <c r="C73" s="146" t="s">
        <v>887</v>
      </c>
      <c r="D73" s="147">
        <v>2042300</v>
      </c>
      <c r="E73" s="147">
        <v>2042300</v>
      </c>
      <c r="F73" s="147">
        <v>2042300</v>
      </c>
      <c r="G73" s="148">
        <f t="shared" si="4"/>
        <v>1</v>
      </c>
    </row>
    <row r="74" spans="1:7" ht="45" customHeight="1">
      <c r="A74" s="140">
        <v>60</v>
      </c>
      <c r="B74" s="145" t="s">
        <v>178</v>
      </c>
      <c r="C74" s="146" t="s">
        <v>888</v>
      </c>
      <c r="D74" s="147">
        <v>2177610</v>
      </c>
      <c r="E74" s="147">
        <v>2177610</v>
      </c>
      <c r="F74" s="147">
        <v>2177610</v>
      </c>
      <c r="G74" s="148">
        <f t="shared" si="4"/>
        <v>1</v>
      </c>
    </row>
    <row r="75" spans="1:7" ht="45" customHeight="1">
      <c r="A75" s="140">
        <v>61</v>
      </c>
      <c r="B75" s="145" t="s">
        <v>178</v>
      </c>
      <c r="C75" s="146" t="s">
        <v>888</v>
      </c>
      <c r="D75" s="147">
        <v>6746080</v>
      </c>
      <c r="E75" s="147">
        <v>6746080</v>
      </c>
      <c r="F75" s="147">
        <v>6746080</v>
      </c>
      <c r="G75" s="148">
        <f t="shared" si="4"/>
        <v>1</v>
      </c>
    </row>
    <row r="76" spans="1:7" ht="44.25" customHeight="1">
      <c r="A76" s="140">
        <v>62</v>
      </c>
      <c r="B76" s="145" t="s">
        <v>13</v>
      </c>
      <c r="C76" s="146" t="s">
        <v>167</v>
      </c>
      <c r="D76" s="147">
        <v>256591000</v>
      </c>
      <c r="E76" s="147">
        <v>256591000</v>
      </c>
      <c r="F76" s="147">
        <v>251459000</v>
      </c>
      <c r="G76" s="148">
        <f t="shared" si="4"/>
        <v>0.9799992984944912</v>
      </c>
    </row>
    <row r="77" spans="1:7" ht="29.25" customHeight="1">
      <c r="A77" s="140">
        <v>63</v>
      </c>
      <c r="B77" s="145" t="s">
        <v>13</v>
      </c>
      <c r="C77" s="146" t="s">
        <v>889</v>
      </c>
      <c r="D77" s="147">
        <v>111000</v>
      </c>
      <c r="E77" s="147">
        <v>111000</v>
      </c>
      <c r="F77" s="147">
        <v>67600</v>
      </c>
      <c r="G77" s="148">
        <f t="shared" si="4"/>
        <v>0.609009009009009</v>
      </c>
    </row>
    <row r="78" spans="1:7" ht="32.25" customHeight="1">
      <c r="A78" s="140">
        <v>64</v>
      </c>
      <c r="B78" s="145" t="s">
        <v>15</v>
      </c>
      <c r="C78" s="146" t="s">
        <v>890</v>
      </c>
      <c r="D78" s="147">
        <v>8858000</v>
      </c>
      <c r="E78" s="147">
        <v>8858000</v>
      </c>
      <c r="F78" s="147">
        <v>6604950</v>
      </c>
      <c r="G78" s="148">
        <f t="shared" si="4"/>
        <v>0.7456480018062768</v>
      </c>
    </row>
    <row r="79" spans="1:7" ht="42" customHeight="1">
      <c r="A79" s="140">
        <v>65</v>
      </c>
      <c r="B79" s="145" t="s">
        <v>16</v>
      </c>
      <c r="C79" s="146" t="s">
        <v>891</v>
      </c>
      <c r="D79" s="147">
        <v>1087000</v>
      </c>
      <c r="E79" s="147">
        <v>978400</v>
      </c>
      <c r="F79" s="147">
        <v>978400</v>
      </c>
      <c r="G79" s="148">
        <f t="shared" si="4"/>
        <v>0.9000919963201472</v>
      </c>
    </row>
    <row r="80" spans="1:7" ht="54.75" customHeight="1">
      <c r="A80" s="140">
        <v>66</v>
      </c>
      <c r="B80" s="145" t="s">
        <v>17</v>
      </c>
      <c r="C80" s="146" t="s">
        <v>168</v>
      </c>
      <c r="D80" s="147">
        <v>10030000</v>
      </c>
      <c r="E80" s="147">
        <v>10030000</v>
      </c>
      <c r="F80" s="147">
        <v>9224138.3</v>
      </c>
      <c r="G80" s="148">
        <f t="shared" si="4"/>
        <v>0.9196548654037887</v>
      </c>
    </row>
    <row r="81" spans="1:7" ht="65.25" customHeight="1">
      <c r="A81" s="140">
        <v>67</v>
      </c>
      <c r="B81" s="145" t="s">
        <v>18</v>
      </c>
      <c r="C81" s="146" t="s">
        <v>169</v>
      </c>
      <c r="D81" s="147">
        <v>270000</v>
      </c>
      <c r="E81" s="147">
        <v>270000</v>
      </c>
      <c r="F81" s="147">
        <v>270000</v>
      </c>
      <c r="G81" s="148">
        <f t="shared" si="4"/>
        <v>1</v>
      </c>
    </row>
    <row r="82" spans="1:7" ht="57" customHeight="1">
      <c r="A82" s="140">
        <v>68</v>
      </c>
      <c r="B82" s="145" t="s">
        <v>18</v>
      </c>
      <c r="C82" s="146" t="s">
        <v>97</v>
      </c>
      <c r="D82" s="147">
        <v>59486000</v>
      </c>
      <c r="E82" s="147">
        <v>59486000</v>
      </c>
      <c r="F82" s="147">
        <v>50761390.64</v>
      </c>
      <c r="G82" s="148">
        <f t="shared" si="4"/>
        <v>0.8533334001277612</v>
      </c>
    </row>
    <row r="83" spans="1:7" ht="66" customHeight="1">
      <c r="A83" s="140">
        <v>69</v>
      </c>
      <c r="B83" s="145" t="s">
        <v>18</v>
      </c>
      <c r="C83" s="146" t="s">
        <v>98</v>
      </c>
      <c r="D83" s="147">
        <v>41732000</v>
      </c>
      <c r="E83" s="147">
        <v>41732000</v>
      </c>
      <c r="F83" s="147">
        <v>41732000</v>
      </c>
      <c r="G83" s="148">
        <f t="shared" si="4"/>
        <v>1</v>
      </c>
    </row>
    <row r="84" spans="1:7" ht="65.25" customHeight="1">
      <c r="A84" s="140">
        <v>70</v>
      </c>
      <c r="B84" s="145" t="s">
        <v>18</v>
      </c>
      <c r="C84" s="146" t="s">
        <v>99</v>
      </c>
      <c r="D84" s="147">
        <v>600</v>
      </c>
      <c r="E84" s="147">
        <v>600</v>
      </c>
      <c r="F84" s="147">
        <v>600</v>
      </c>
      <c r="G84" s="148">
        <f t="shared" si="4"/>
        <v>1</v>
      </c>
    </row>
    <row r="85" spans="1:7" ht="29.25" customHeight="1">
      <c r="A85" s="140">
        <v>71</v>
      </c>
      <c r="B85" s="145" t="s">
        <v>18</v>
      </c>
      <c r="C85" s="146" t="s">
        <v>100</v>
      </c>
      <c r="D85" s="147">
        <v>91900</v>
      </c>
      <c r="E85" s="147">
        <v>91900</v>
      </c>
      <c r="F85" s="147">
        <v>91900</v>
      </c>
      <c r="G85" s="148">
        <f t="shared" si="4"/>
        <v>1</v>
      </c>
    </row>
    <row r="86" spans="1:7" ht="95.25" customHeight="1">
      <c r="A86" s="140">
        <v>72</v>
      </c>
      <c r="B86" s="145" t="s">
        <v>18</v>
      </c>
      <c r="C86" s="146" t="s">
        <v>450</v>
      </c>
      <c r="D86" s="147">
        <v>100</v>
      </c>
      <c r="E86" s="147">
        <v>100</v>
      </c>
      <c r="F86" s="147">
        <v>0</v>
      </c>
      <c r="G86" s="148">
        <f t="shared" si="4"/>
        <v>0</v>
      </c>
    </row>
    <row r="87" spans="1:7" ht="57" customHeight="1">
      <c r="A87" s="140">
        <v>73</v>
      </c>
      <c r="B87" s="145" t="s">
        <v>18</v>
      </c>
      <c r="C87" s="146" t="s">
        <v>892</v>
      </c>
      <c r="D87" s="147">
        <v>230000</v>
      </c>
      <c r="E87" s="147">
        <v>230000</v>
      </c>
      <c r="F87" s="147">
        <v>96000</v>
      </c>
      <c r="G87" s="148">
        <f t="shared" si="4"/>
        <v>0.41739130434782606</v>
      </c>
    </row>
    <row r="88" spans="1:7" ht="91.5" customHeight="1">
      <c r="A88" s="140">
        <v>74</v>
      </c>
      <c r="B88" s="145" t="s">
        <v>21</v>
      </c>
      <c r="C88" s="161" t="s">
        <v>893</v>
      </c>
      <c r="D88" s="147">
        <v>5650000</v>
      </c>
      <c r="E88" s="147">
        <v>5650000</v>
      </c>
      <c r="F88" s="147">
        <v>5621750</v>
      </c>
      <c r="G88" s="148">
        <f t="shared" si="4"/>
        <v>0.995</v>
      </c>
    </row>
    <row r="89" spans="1:7" ht="44.25" customHeight="1">
      <c r="A89" s="140">
        <v>75</v>
      </c>
      <c r="B89" s="145" t="s">
        <v>22</v>
      </c>
      <c r="C89" s="162" t="s">
        <v>101</v>
      </c>
      <c r="D89" s="147">
        <v>0</v>
      </c>
      <c r="E89" s="147">
        <v>0</v>
      </c>
      <c r="F89" s="147">
        <v>-751678.47</v>
      </c>
      <c r="G89" s="148">
        <v>0</v>
      </c>
    </row>
    <row r="90" spans="1:7" ht="37.5" customHeight="1">
      <c r="A90" s="140">
        <v>76</v>
      </c>
      <c r="B90" s="149"/>
      <c r="C90" s="150" t="s">
        <v>102</v>
      </c>
      <c r="D90" s="143">
        <f>SUM(D91:D106)</f>
        <v>254345521.42000002</v>
      </c>
      <c r="E90" s="143">
        <f>SUM(E91:E106)</f>
        <v>254345521.42000002</v>
      </c>
      <c r="F90" s="143">
        <f>SUM(F91:F106)</f>
        <v>248665704.79</v>
      </c>
      <c r="G90" s="144">
        <f aca="true" t="shared" si="5" ref="G90:G105">F90/D90</f>
        <v>0.9776688946662404</v>
      </c>
    </row>
    <row r="91" spans="1:7" ht="30.75" customHeight="1">
      <c r="A91" s="140">
        <v>77</v>
      </c>
      <c r="B91" s="163" t="s">
        <v>145</v>
      </c>
      <c r="C91" s="158" t="s">
        <v>103</v>
      </c>
      <c r="D91" s="164">
        <v>22222583.42</v>
      </c>
      <c r="E91" s="164">
        <v>22222583.42</v>
      </c>
      <c r="F91" s="164">
        <v>21202887.85</v>
      </c>
      <c r="G91" s="148">
        <f t="shared" si="5"/>
        <v>0.9541144451692196</v>
      </c>
    </row>
    <row r="92" spans="1:7" ht="32.25" customHeight="1">
      <c r="A92" s="140">
        <v>78</v>
      </c>
      <c r="B92" s="163" t="s">
        <v>146</v>
      </c>
      <c r="C92" s="158" t="s">
        <v>104</v>
      </c>
      <c r="D92" s="164">
        <v>317410</v>
      </c>
      <c r="E92" s="164">
        <v>317410</v>
      </c>
      <c r="F92" s="164">
        <v>317382.96</v>
      </c>
      <c r="G92" s="148">
        <f t="shared" si="5"/>
        <v>0.9999148104974639</v>
      </c>
    </row>
    <row r="93" spans="1:7" ht="30.75" customHeight="1">
      <c r="A93" s="140">
        <v>79</v>
      </c>
      <c r="B93" s="145" t="s">
        <v>451</v>
      </c>
      <c r="C93" s="146" t="s">
        <v>182</v>
      </c>
      <c r="D93" s="164">
        <v>1104</v>
      </c>
      <c r="E93" s="164">
        <v>1104</v>
      </c>
      <c r="F93" s="164">
        <v>1104</v>
      </c>
      <c r="G93" s="148">
        <f t="shared" si="5"/>
        <v>1</v>
      </c>
    </row>
    <row r="94" spans="1:7" ht="71.25" customHeight="1">
      <c r="A94" s="140">
        <v>80</v>
      </c>
      <c r="B94" s="145" t="s">
        <v>179</v>
      </c>
      <c r="C94" s="158" t="s">
        <v>452</v>
      </c>
      <c r="D94" s="164">
        <v>1396000</v>
      </c>
      <c r="E94" s="164">
        <v>1396000</v>
      </c>
      <c r="F94" s="164">
        <v>1396000</v>
      </c>
      <c r="G94" s="148">
        <f t="shared" si="5"/>
        <v>1</v>
      </c>
    </row>
    <row r="95" spans="1:7" ht="57" customHeight="1">
      <c r="A95" s="140">
        <v>81</v>
      </c>
      <c r="B95" s="145" t="s">
        <v>453</v>
      </c>
      <c r="C95" s="158" t="s">
        <v>454</v>
      </c>
      <c r="D95" s="164">
        <v>545431</v>
      </c>
      <c r="E95" s="164">
        <v>545431</v>
      </c>
      <c r="F95" s="164">
        <v>545431</v>
      </c>
      <c r="G95" s="148">
        <f t="shared" si="5"/>
        <v>1</v>
      </c>
    </row>
    <row r="96" spans="1:7" ht="30.75" customHeight="1">
      <c r="A96" s="140">
        <v>82</v>
      </c>
      <c r="B96" s="145" t="s">
        <v>12</v>
      </c>
      <c r="C96" s="146" t="s">
        <v>105</v>
      </c>
      <c r="D96" s="147">
        <v>13998000</v>
      </c>
      <c r="E96" s="147">
        <v>13998000</v>
      </c>
      <c r="F96" s="147">
        <v>12671300</v>
      </c>
      <c r="G96" s="148">
        <f t="shared" si="5"/>
        <v>0.9052221745963709</v>
      </c>
    </row>
    <row r="97" spans="1:7" ht="30.75" customHeight="1">
      <c r="A97" s="140">
        <v>83</v>
      </c>
      <c r="B97" s="145" t="s">
        <v>12</v>
      </c>
      <c r="C97" s="146" t="s">
        <v>106</v>
      </c>
      <c r="D97" s="147">
        <v>8241600</v>
      </c>
      <c r="E97" s="147">
        <v>8241600</v>
      </c>
      <c r="F97" s="147">
        <v>8241600</v>
      </c>
      <c r="G97" s="148">
        <f t="shared" si="5"/>
        <v>1</v>
      </c>
    </row>
    <row r="98" spans="1:7" ht="42.75" customHeight="1">
      <c r="A98" s="140">
        <v>84</v>
      </c>
      <c r="B98" s="145" t="s">
        <v>12</v>
      </c>
      <c r="C98" s="146" t="s">
        <v>455</v>
      </c>
      <c r="D98" s="147">
        <v>6300000</v>
      </c>
      <c r="E98" s="147">
        <v>6300000</v>
      </c>
      <c r="F98" s="147">
        <v>6300000</v>
      </c>
      <c r="G98" s="148">
        <f t="shared" si="5"/>
        <v>1</v>
      </c>
    </row>
    <row r="99" spans="1:7" ht="67.5" customHeight="1">
      <c r="A99" s="140">
        <v>85</v>
      </c>
      <c r="B99" s="145" t="s">
        <v>12</v>
      </c>
      <c r="C99" s="146" t="s">
        <v>107</v>
      </c>
      <c r="D99" s="147">
        <v>512200</v>
      </c>
      <c r="E99" s="147">
        <v>512200</v>
      </c>
      <c r="F99" s="147">
        <v>512200</v>
      </c>
      <c r="G99" s="148">
        <f t="shared" si="5"/>
        <v>1</v>
      </c>
    </row>
    <row r="100" spans="1:7" ht="57.75" customHeight="1">
      <c r="A100" s="140">
        <v>86</v>
      </c>
      <c r="B100" s="145" t="s">
        <v>12</v>
      </c>
      <c r="C100" s="146" t="s">
        <v>894</v>
      </c>
      <c r="D100" s="147">
        <v>634500</v>
      </c>
      <c r="E100" s="147">
        <v>634500</v>
      </c>
      <c r="F100" s="147">
        <v>634500</v>
      </c>
      <c r="G100" s="148">
        <f t="shared" si="5"/>
        <v>1</v>
      </c>
    </row>
    <row r="101" spans="1:7" ht="57.75" customHeight="1">
      <c r="A101" s="140">
        <v>87</v>
      </c>
      <c r="B101" s="145" t="s">
        <v>12</v>
      </c>
      <c r="C101" s="146" t="s">
        <v>895</v>
      </c>
      <c r="D101" s="147">
        <v>512821</v>
      </c>
      <c r="E101" s="147">
        <v>512821</v>
      </c>
      <c r="F101" s="147">
        <v>512821</v>
      </c>
      <c r="G101" s="148">
        <f t="shared" si="5"/>
        <v>1</v>
      </c>
    </row>
    <row r="102" spans="1:7" ht="40.5" customHeight="1">
      <c r="A102" s="140">
        <v>88</v>
      </c>
      <c r="B102" s="145" t="s">
        <v>12</v>
      </c>
      <c r="C102" s="146" t="s">
        <v>896</v>
      </c>
      <c r="D102" s="147">
        <v>598400</v>
      </c>
      <c r="E102" s="147">
        <v>598400</v>
      </c>
      <c r="F102" s="147">
        <v>598400</v>
      </c>
      <c r="G102" s="148">
        <f t="shared" si="5"/>
        <v>1</v>
      </c>
    </row>
    <row r="103" spans="1:7" ht="160.5" customHeight="1">
      <c r="A103" s="140">
        <v>89</v>
      </c>
      <c r="B103" s="145" t="s">
        <v>19</v>
      </c>
      <c r="C103" s="153" t="s">
        <v>25</v>
      </c>
      <c r="D103" s="147">
        <v>124661000</v>
      </c>
      <c r="E103" s="147">
        <v>124661000</v>
      </c>
      <c r="F103" s="147">
        <v>124661000</v>
      </c>
      <c r="G103" s="148">
        <f t="shared" si="5"/>
        <v>1</v>
      </c>
    </row>
    <row r="104" spans="1:7" ht="58.5" customHeight="1">
      <c r="A104" s="140">
        <v>90</v>
      </c>
      <c r="B104" s="145" t="s">
        <v>19</v>
      </c>
      <c r="C104" s="162" t="s">
        <v>456</v>
      </c>
      <c r="D104" s="147">
        <v>71571000</v>
      </c>
      <c r="E104" s="147">
        <v>71571000</v>
      </c>
      <c r="F104" s="147">
        <v>71571000</v>
      </c>
      <c r="G104" s="148">
        <f t="shared" si="5"/>
        <v>1</v>
      </c>
    </row>
    <row r="105" spans="1:7" ht="84.75" customHeight="1">
      <c r="A105" s="140">
        <v>91</v>
      </c>
      <c r="B105" s="145" t="s">
        <v>20</v>
      </c>
      <c r="C105" s="161" t="s">
        <v>897</v>
      </c>
      <c r="D105" s="147">
        <v>2833472</v>
      </c>
      <c r="E105" s="147">
        <v>2833472</v>
      </c>
      <c r="F105" s="147">
        <v>2833472</v>
      </c>
      <c r="G105" s="148">
        <f t="shared" si="5"/>
        <v>1</v>
      </c>
    </row>
    <row r="106" spans="1:7" ht="45.75" customHeight="1">
      <c r="A106" s="140">
        <v>92</v>
      </c>
      <c r="B106" s="145" t="s">
        <v>23</v>
      </c>
      <c r="C106" s="161" t="s">
        <v>108</v>
      </c>
      <c r="D106" s="147">
        <v>0</v>
      </c>
      <c r="E106" s="147">
        <v>0</v>
      </c>
      <c r="F106" s="147">
        <v>-3333394.02</v>
      </c>
      <c r="G106" s="148">
        <v>0</v>
      </c>
    </row>
    <row r="107" spans="1:7" ht="45.75" customHeight="1">
      <c r="A107" s="140">
        <v>93</v>
      </c>
      <c r="B107" s="149"/>
      <c r="C107" s="150" t="s">
        <v>109</v>
      </c>
      <c r="D107" s="143">
        <f>SUM(D108:D115)</f>
        <v>3408427.5</v>
      </c>
      <c r="E107" s="143">
        <f>SUM(E108:E115)</f>
        <v>3408427.5</v>
      </c>
      <c r="F107" s="143">
        <f>SUM(F108:F115)</f>
        <v>3408426.81</v>
      </c>
      <c r="G107" s="144">
        <f aca="true" t="shared" si="6" ref="G107:G118">F107/D107</f>
        <v>0.9999997975606053</v>
      </c>
    </row>
    <row r="108" spans="1:7" ht="33.75" customHeight="1">
      <c r="A108" s="140">
        <v>94</v>
      </c>
      <c r="B108" s="163" t="s">
        <v>457</v>
      </c>
      <c r="C108" s="158" t="s">
        <v>104</v>
      </c>
      <c r="D108" s="147">
        <v>28140</v>
      </c>
      <c r="E108" s="147">
        <v>28140</v>
      </c>
      <c r="F108" s="147">
        <v>28139.31</v>
      </c>
      <c r="G108" s="148">
        <f t="shared" si="6"/>
        <v>0.9999754797441365</v>
      </c>
    </row>
    <row r="109" spans="1:7" ht="71.25" customHeight="1">
      <c r="A109" s="140">
        <v>95</v>
      </c>
      <c r="B109" s="145" t="s">
        <v>458</v>
      </c>
      <c r="C109" s="161" t="s">
        <v>459</v>
      </c>
      <c r="D109" s="147">
        <v>1587600</v>
      </c>
      <c r="E109" s="147">
        <v>1587600</v>
      </c>
      <c r="F109" s="147">
        <v>1587600</v>
      </c>
      <c r="G109" s="148">
        <f t="shared" si="6"/>
        <v>1</v>
      </c>
    </row>
    <row r="110" spans="1:7" ht="45.75" customHeight="1">
      <c r="A110" s="140">
        <v>96</v>
      </c>
      <c r="B110" s="145" t="s">
        <v>458</v>
      </c>
      <c r="C110" s="161" t="s">
        <v>460</v>
      </c>
      <c r="D110" s="147">
        <v>907800</v>
      </c>
      <c r="E110" s="147">
        <v>907800</v>
      </c>
      <c r="F110" s="147">
        <v>907800</v>
      </c>
      <c r="G110" s="148">
        <f t="shared" si="6"/>
        <v>1</v>
      </c>
    </row>
    <row r="111" spans="1:7" ht="48" customHeight="1">
      <c r="A111" s="140">
        <v>97</v>
      </c>
      <c r="B111" s="145" t="s">
        <v>14</v>
      </c>
      <c r="C111" s="162" t="s">
        <v>461</v>
      </c>
      <c r="D111" s="147">
        <v>375500</v>
      </c>
      <c r="E111" s="147">
        <v>375500</v>
      </c>
      <c r="F111" s="147">
        <v>375500</v>
      </c>
      <c r="G111" s="148">
        <f t="shared" si="6"/>
        <v>1</v>
      </c>
    </row>
    <row r="112" spans="1:7" ht="42" customHeight="1">
      <c r="A112" s="140">
        <v>98</v>
      </c>
      <c r="B112" s="145" t="s">
        <v>14</v>
      </c>
      <c r="C112" s="162" t="s">
        <v>898</v>
      </c>
      <c r="D112" s="147">
        <v>171787.5</v>
      </c>
      <c r="E112" s="147">
        <v>171787.5</v>
      </c>
      <c r="F112" s="147">
        <v>171787.5</v>
      </c>
      <c r="G112" s="148">
        <f t="shared" si="6"/>
        <v>1</v>
      </c>
    </row>
    <row r="113" spans="1:7" ht="54" customHeight="1">
      <c r="A113" s="140">
        <v>99</v>
      </c>
      <c r="B113" s="145" t="s">
        <v>899</v>
      </c>
      <c r="C113" s="161" t="s">
        <v>900</v>
      </c>
      <c r="D113" s="147">
        <v>87600</v>
      </c>
      <c r="E113" s="147">
        <v>87600</v>
      </c>
      <c r="F113" s="147">
        <v>87600</v>
      </c>
      <c r="G113" s="148">
        <f t="shared" si="6"/>
        <v>1</v>
      </c>
    </row>
    <row r="114" spans="1:7" ht="55.5" customHeight="1">
      <c r="A114" s="140">
        <v>100</v>
      </c>
      <c r="B114" s="145" t="s">
        <v>180</v>
      </c>
      <c r="C114" s="161" t="s">
        <v>901</v>
      </c>
      <c r="D114" s="147">
        <v>200000</v>
      </c>
      <c r="E114" s="147">
        <v>200000</v>
      </c>
      <c r="F114" s="147">
        <v>200000</v>
      </c>
      <c r="G114" s="148">
        <f t="shared" si="6"/>
        <v>1</v>
      </c>
    </row>
    <row r="115" spans="1:7" ht="57.75" customHeight="1">
      <c r="A115" s="140">
        <v>101</v>
      </c>
      <c r="B115" s="165" t="s">
        <v>181</v>
      </c>
      <c r="C115" s="166" t="s">
        <v>902</v>
      </c>
      <c r="D115" s="167">
        <v>50000</v>
      </c>
      <c r="E115" s="167">
        <v>50000</v>
      </c>
      <c r="F115" s="147">
        <v>50000</v>
      </c>
      <c r="G115" s="148">
        <f t="shared" si="6"/>
        <v>1</v>
      </c>
    </row>
    <row r="116" spans="1:7" ht="43.5" customHeight="1">
      <c r="A116" s="140">
        <v>102</v>
      </c>
      <c r="B116" s="154"/>
      <c r="C116" s="168" t="s">
        <v>462</v>
      </c>
      <c r="D116" s="156">
        <f>D117</f>
        <v>105500</v>
      </c>
      <c r="E116" s="156">
        <f>E117</f>
        <v>105500</v>
      </c>
      <c r="F116" s="156">
        <f>F117</f>
        <v>110500</v>
      </c>
      <c r="G116" s="144">
        <f t="shared" si="6"/>
        <v>1.04739336492891</v>
      </c>
    </row>
    <row r="117" spans="1:7" ht="31.5" customHeight="1">
      <c r="A117" s="140">
        <v>103</v>
      </c>
      <c r="B117" s="145" t="s">
        <v>463</v>
      </c>
      <c r="C117" s="146" t="s">
        <v>464</v>
      </c>
      <c r="D117" s="157">
        <v>105500</v>
      </c>
      <c r="E117" s="157">
        <v>105500</v>
      </c>
      <c r="F117" s="147">
        <v>110500</v>
      </c>
      <c r="G117" s="148">
        <f t="shared" si="6"/>
        <v>1.04739336492891</v>
      </c>
    </row>
    <row r="118" spans="1:7" ht="20.25" customHeight="1">
      <c r="A118" s="140">
        <v>104</v>
      </c>
      <c r="B118" s="214" t="s">
        <v>110</v>
      </c>
      <c r="C118" s="215"/>
      <c r="D118" s="169">
        <f>D15+D17+D19+D24+D26+D57+D90+D107+D116</f>
        <v>1003984168.9200001</v>
      </c>
      <c r="E118" s="169">
        <f>E15+E17+E19+E24+E26+E57+E90+E107+E116</f>
        <v>1003875568.9200001</v>
      </c>
      <c r="F118" s="169">
        <f>F15+F17+F19+F24+F26+F57+F90+F107+F116</f>
        <v>998118452.0099998</v>
      </c>
      <c r="G118" s="148">
        <f t="shared" si="6"/>
        <v>0.9941575603564445</v>
      </c>
    </row>
    <row r="119" spans="2:7" ht="11.25">
      <c r="B119" s="170"/>
      <c r="C119" s="170"/>
      <c r="D119" s="170"/>
      <c r="E119" s="170"/>
      <c r="F119" s="170"/>
      <c r="G119" s="170"/>
    </row>
  </sheetData>
  <sheetProtection/>
  <mergeCells count="16">
    <mergeCell ref="B4:G4"/>
    <mergeCell ref="B5:G5"/>
    <mergeCell ref="F7:G7"/>
    <mergeCell ref="B8:G8"/>
    <mergeCell ref="B9:F10"/>
    <mergeCell ref="B11:G11"/>
    <mergeCell ref="B118:C118"/>
    <mergeCell ref="B2:G2"/>
    <mergeCell ref="B3:G3"/>
    <mergeCell ref="A12:A13"/>
    <mergeCell ref="B12:B13"/>
    <mergeCell ref="C12:C13"/>
    <mergeCell ref="D12:D13"/>
    <mergeCell ref="E12:E13"/>
    <mergeCell ref="F12:F13"/>
    <mergeCell ref="G12:G13"/>
  </mergeCells>
  <printOptions/>
  <pageMargins left="0.984251968503937" right="0" top="0" bottom="0" header="0.5118110236220472" footer="0.5118110236220472"/>
  <pageSetup fitToHeight="0"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L55"/>
  <sheetViews>
    <sheetView zoomScalePageLayoutView="0" workbookViewId="0" topLeftCell="A1">
      <selection activeCell="H5" sqref="H5:I5"/>
    </sheetView>
  </sheetViews>
  <sheetFormatPr defaultColWidth="9.140625" defaultRowHeight="12.75"/>
  <cols>
    <col min="1" max="1" width="5.7109375" style="171" customWidth="1"/>
    <col min="2" max="2" width="40.00390625" style="52" customWidth="1"/>
    <col min="3" max="3" width="5.140625" style="52" customWidth="1"/>
    <col min="4" max="4" width="15.57421875" style="172" customWidth="1"/>
    <col min="5" max="5" width="15.421875" style="172" customWidth="1"/>
    <col min="6" max="6" width="12.00390625" style="172" hidden="1" customWidth="1"/>
    <col min="7" max="7" width="16.57421875" style="172" hidden="1" customWidth="1"/>
    <col min="8" max="8" width="13.8515625" style="52" customWidth="1"/>
    <col min="9" max="9" width="9.8515625" style="52" customWidth="1"/>
    <col min="10" max="10" width="11.00390625" style="52" hidden="1" customWidth="1"/>
    <col min="11" max="11" width="21.28125" style="52" hidden="1" customWidth="1"/>
    <col min="12" max="12" width="13.57421875" style="52" customWidth="1"/>
    <col min="13" max="16384" width="9.140625" style="52" customWidth="1"/>
  </cols>
  <sheetData>
    <row r="1" ht="12">
      <c r="I1" s="39" t="s">
        <v>26</v>
      </c>
    </row>
    <row r="2" ht="12">
      <c r="I2" s="39" t="s">
        <v>86</v>
      </c>
    </row>
    <row r="3" ht="12">
      <c r="I3" s="39" t="s">
        <v>141</v>
      </c>
    </row>
    <row r="4" ht="12">
      <c r="I4" s="173" t="s">
        <v>149</v>
      </c>
    </row>
    <row r="5" spans="8:9" ht="12">
      <c r="H5" s="216" t="s">
        <v>906</v>
      </c>
      <c r="I5" s="216"/>
    </row>
    <row r="7" spans="1:9" ht="35.25" customHeight="1">
      <c r="A7" s="226" t="s">
        <v>818</v>
      </c>
      <c r="B7" s="226"/>
      <c r="C7" s="226"/>
      <c r="D7" s="226"/>
      <c r="E7" s="226"/>
      <c r="F7" s="226"/>
      <c r="G7" s="226"/>
      <c r="H7" s="226"/>
      <c r="I7" s="226"/>
    </row>
    <row r="9" spans="1:9" ht="12">
      <c r="A9" s="227" t="s">
        <v>142</v>
      </c>
      <c r="B9" s="227" t="s">
        <v>90</v>
      </c>
      <c r="C9" s="227" t="s">
        <v>76</v>
      </c>
      <c r="D9" s="227" t="s">
        <v>819</v>
      </c>
      <c r="E9" s="227" t="s">
        <v>820</v>
      </c>
      <c r="F9" s="227" t="s">
        <v>821</v>
      </c>
      <c r="G9" s="227" t="s">
        <v>822</v>
      </c>
      <c r="H9" s="225" t="s">
        <v>78</v>
      </c>
      <c r="I9" s="225"/>
    </row>
    <row r="10" spans="1:9" s="174" customFormat="1" ht="12">
      <c r="A10" s="228"/>
      <c r="B10" s="228"/>
      <c r="C10" s="228"/>
      <c r="D10" s="228"/>
      <c r="E10" s="228"/>
      <c r="F10" s="228"/>
      <c r="G10" s="228"/>
      <c r="H10" s="225"/>
      <c r="I10" s="225"/>
    </row>
    <row r="11" spans="1:9" ht="60">
      <c r="A11" s="229"/>
      <c r="B11" s="229"/>
      <c r="C11" s="229"/>
      <c r="D11" s="229"/>
      <c r="E11" s="229"/>
      <c r="F11" s="228"/>
      <c r="G11" s="228"/>
      <c r="H11" s="175" t="s">
        <v>87</v>
      </c>
      <c r="I11" s="175" t="s">
        <v>436</v>
      </c>
    </row>
    <row r="12" spans="1:9" ht="12">
      <c r="A12" s="176">
        <v>1</v>
      </c>
      <c r="B12" s="177">
        <v>2</v>
      </c>
      <c r="C12" s="178" t="s">
        <v>79</v>
      </c>
      <c r="D12" s="178">
        <v>4</v>
      </c>
      <c r="E12" s="178">
        <v>5</v>
      </c>
      <c r="F12" s="229"/>
      <c r="G12" s="229"/>
      <c r="H12" s="178">
        <v>6</v>
      </c>
      <c r="I12" s="178">
        <v>7</v>
      </c>
    </row>
    <row r="13" spans="1:12" ht="12">
      <c r="A13" s="179">
        <v>1</v>
      </c>
      <c r="B13" s="180" t="s">
        <v>781</v>
      </c>
      <c r="C13" s="181" t="s">
        <v>80</v>
      </c>
      <c r="D13" s="182">
        <v>68899827.02</v>
      </c>
      <c r="E13" s="183">
        <v>68899827.02</v>
      </c>
      <c r="F13" s="183">
        <v>63026242.9</v>
      </c>
      <c r="G13" s="183">
        <f>D13-E13</f>
        <v>0</v>
      </c>
      <c r="H13" s="183">
        <f>F13+G13</f>
        <v>63026242.9</v>
      </c>
      <c r="I13" s="184">
        <f>H13/E13</f>
        <v>0.9147518306788341</v>
      </c>
      <c r="L13" s="185"/>
    </row>
    <row r="14" spans="1:12" ht="36">
      <c r="A14" s="186">
        <f>1+A13</f>
        <v>2</v>
      </c>
      <c r="B14" s="187" t="s">
        <v>782</v>
      </c>
      <c r="C14" s="188" t="s">
        <v>61</v>
      </c>
      <c r="D14" s="189">
        <v>1362009</v>
      </c>
      <c r="E14" s="190">
        <v>1362009</v>
      </c>
      <c r="F14" s="190">
        <v>1361901.4</v>
      </c>
      <c r="G14" s="190">
        <f aca="true" t="shared" si="0" ref="G14:G48">D14-E14</f>
        <v>0</v>
      </c>
      <c r="H14" s="190">
        <f aca="true" t="shared" si="1" ref="H14:H50">F14+G14</f>
        <v>1361901.4</v>
      </c>
      <c r="I14" s="191">
        <f aca="true" t="shared" si="2" ref="I14:I50">H14/E14</f>
        <v>0.9999209990536039</v>
      </c>
      <c r="L14" s="185"/>
    </row>
    <row r="15" spans="1:12" ht="48">
      <c r="A15" s="186">
        <f aca="true" t="shared" si="3" ref="A15:A49">1+A14</f>
        <v>3</v>
      </c>
      <c r="B15" s="187" t="s">
        <v>783</v>
      </c>
      <c r="C15" s="188" t="s">
        <v>62</v>
      </c>
      <c r="D15" s="189">
        <v>2459000</v>
      </c>
      <c r="E15" s="190">
        <v>2459000</v>
      </c>
      <c r="F15" s="190">
        <v>2391647.4</v>
      </c>
      <c r="G15" s="190">
        <f t="shared" si="0"/>
        <v>0</v>
      </c>
      <c r="H15" s="190">
        <f t="shared" si="1"/>
        <v>2391647.4</v>
      </c>
      <c r="I15" s="191">
        <f t="shared" si="2"/>
        <v>0.972609760065067</v>
      </c>
      <c r="L15" s="185"/>
    </row>
    <row r="16" spans="1:12" ht="48">
      <c r="A16" s="186">
        <f t="shared" si="3"/>
        <v>4</v>
      </c>
      <c r="B16" s="187" t="s">
        <v>784</v>
      </c>
      <c r="C16" s="188" t="s">
        <v>63</v>
      </c>
      <c r="D16" s="189">
        <v>19684940</v>
      </c>
      <c r="E16" s="190">
        <v>19684940</v>
      </c>
      <c r="F16" s="190">
        <v>19648265.02</v>
      </c>
      <c r="G16" s="190">
        <f t="shared" si="0"/>
        <v>0</v>
      </c>
      <c r="H16" s="190">
        <f t="shared" si="1"/>
        <v>19648265.02</v>
      </c>
      <c r="I16" s="191">
        <f t="shared" si="2"/>
        <v>0.9981369016110793</v>
      </c>
      <c r="L16" s="185"/>
    </row>
    <row r="17" spans="1:12" ht="36">
      <c r="A17" s="186">
        <f t="shared" si="3"/>
        <v>5</v>
      </c>
      <c r="B17" s="187" t="s">
        <v>785</v>
      </c>
      <c r="C17" s="188" t="s">
        <v>150</v>
      </c>
      <c r="D17" s="189">
        <v>10857509</v>
      </c>
      <c r="E17" s="190">
        <v>10857509</v>
      </c>
      <c r="F17" s="190">
        <v>10335254.73</v>
      </c>
      <c r="G17" s="190">
        <f t="shared" si="0"/>
        <v>0</v>
      </c>
      <c r="H17" s="190">
        <f t="shared" si="1"/>
        <v>10335254.73</v>
      </c>
      <c r="I17" s="191">
        <f t="shared" si="2"/>
        <v>0.9518992551606451</v>
      </c>
      <c r="L17" s="185"/>
    </row>
    <row r="18" spans="1:12" ht="12">
      <c r="A18" s="186">
        <f t="shared" si="3"/>
        <v>6</v>
      </c>
      <c r="B18" s="187" t="s">
        <v>786</v>
      </c>
      <c r="C18" s="188" t="s">
        <v>473</v>
      </c>
      <c r="D18" s="189">
        <v>1000000</v>
      </c>
      <c r="E18" s="190">
        <v>1000000</v>
      </c>
      <c r="F18" s="190">
        <v>0</v>
      </c>
      <c r="G18" s="190">
        <f t="shared" si="0"/>
        <v>0</v>
      </c>
      <c r="H18" s="190">
        <f t="shared" si="1"/>
        <v>0</v>
      </c>
      <c r="I18" s="191">
        <f t="shared" si="2"/>
        <v>0</v>
      </c>
      <c r="L18" s="185"/>
    </row>
    <row r="19" spans="1:12" ht="12">
      <c r="A19" s="186">
        <f t="shared" si="3"/>
        <v>7</v>
      </c>
      <c r="B19" s="187" t="s">
        <v>787</v>
      </c>
      <c r="C19" s="188" t="s">
        <v>91</v>
      </c>
      <c r="D19" s="189">
        <v>33536369.02</v>
      </c>
      <c r="E19" s="190">
        <v>33536369.02</v>
      </c>
      <c r="F19" s="190">
        <v>29289174.35</v>
      </c>
      <c r="G19" s="190">
        <f t="shared" si="0"/>
        <v>0</v>
      </c>
      <c r="H19" s="190">
        <f t="shared" si="1"/>
        <v>29289174.35</v>
      </c>
      <c r="I19" s="191">
        <f t="shared" si="2"/>
        <v>0.8733555601243799</v>
      </c>
      <c r="L19" s="185"/>
    </row>
    <row r="20" spans="1:12" ht="24">
      <c r="A20" s="179">
        <f t="shared" si="3"/>
        <v>8</v>
      </c>
      <c r="B20" s="180" t="s">
        <v>788</v>
      </c>
      <c r="C20" s="181" t="s">
        <v>64</v>
      </c>
      <c r="D20" s="182">
        <v>2769200</v>
      </c>
      <c r="E20" s="183">
        <v>2769200</v>
      </c>
      <c r="F20" s="183">
        <v>2500542.06</v>
      </c>
      <c r="G20" s="183">
        <f t="shared" si="0"/>
        <v>0</v>
      </c>
      <c r="H20" s="183">
        <f t="shared" si="1"/>
        <v>2500542.06</v>
      </c>
      <c r="I20" s="184">
        <f t="shared" si="2"/>
        <v>0.9029835548172758</v>
      </c>
      <c r="L20" s="185"/>
    </row>
    <row r="21" spans="1:12" ht="36">
      <c r="A21" s="186">
        <f t="shared" si="3"/>
        <v>9</v>
      </c>
      <c r="B21" s="187" t="s">
        <v>789</v>
      </c>
      <c r="C21" s="188" t="s">
        <v>65</v>
      </c>
      <c r="D21" s="189">
        <v>2457200</v>
      </c>
      <c r="E21" s="190">
        <v>2457200</v>
      </c>
      <c r="F21" s="190">
        <v>2436851.66</v>
      </c>
      <c r="G21" s="190">
        <f t="shared" si="0"/>
        <v>0</v>
      </c>
      <c r="H21" s="190">
        <f t="shared" si="1"/>
        <v>2436851.66</v>
      </c>
      <c r="I21" s="191">
        <f t="shared" si="2"/>
        <v>0.9917188914211298</v>
      </c>
      <c r="L21" s="185"/>
    </row>
    <row r="22" spans="1:12" ht="24">
      <c r="A22" s="186">
        <f t="shared" si="3"/>
        <v>10</v>
      </c>
      <c r="B22" s="187" t="s">
        <v>790</v>
      </c>
      <c r="C22" s="188" t="s">
        <v>151</v>
      </c>
      <c r="D22" s="189">
        <v>312000</v>
      </c>
      <c r="E22" s="190">
        <v>312000</v>
      </c>
      <c r="F22" s="190">
        <v>63690.4</v>
      </c>
      <c r="G22" s="190">
        <f t="shared" si="0"/>
        <v>0</v>
      </c>
      <c r="H22" s="190">
        <f t="shared" si="1"/>
        <v>63690.4</v>
      </c>
      <c r="I22" s="191">
        <f t="shared" si="2"/>
        <v>0.20413589743589744</v>
      </c>
      <c r="L22" s="185"/>
    </row>
    <row r="23" spans="1:12" ht="12">
      <c r="A23" s="179">
        <f t="shared" si="3"/>
        <v>11</v>
      </c>
      <c r="B23" s="180" t="s">
        <v>791</v>
      </c>
      <c r="C23" s="181" t="s">
        <v>66</v>
      </c>
      <c r="D23" s="182">
        <v>17541726</v>
      </c>
      <c r="E23" s="183">
        <v>17541726</v>
      </c>
      <c r="F23" s="183">
        <v>16949192.69</v>
      </c>
      <c r="G23" s="183">
        <f t="shared" si="0"/>
        <v>0</v>
      </c>
      <c r="H23" s="183">
        <f t="shared" si="1"/>
        <v>16949192.69</v>
      </c>
      <c r="I23" s="184">
        <f t="shared" si="2"/>
        <v>0.9662214932555668</v>
      </c>
      <c r="L23" s="185"/>
    </row>
    <row r="24" spans="1:12" ht="12">
      <c r="A24" s="186">
        <f t="shared" si="3"/>
        <v>12</v>
      </c>
      <c r="B24" s="187" t="s">
        <v>792</v>
      </c>
      <c r="C24" s="188" t="s">
        <v>67</v>
      </c>
      <c r="D24" s="189">
        <v>1198024</v>
      </c>
      <c r="E24" s="190">
        <v>1198024</v>
      </c>
      <c r="F24" s="190">
        <v>954695.5</v>
      </c>
      <c r="G24" s="190">
        <f t="shared" si="0"/>
        <v>0</v>
      </c>
      <c r="H24" s="190">
        <f t="shared" si="1"/>
        <v>954695.5</v>
      </c>
      <c r="I24" s="191">
        <f t="shared" si="2"/>
        <v>0.7968917984948548</v>
      </c>
      <c r="L24" s="185"/>
    </row>
    <row r="25" spans="1:12" ht="12">
      <c r="A25" s="186">
        <f t="shared" si="3"/>
        <v>13</v>
      </c>
      <c r="B25" s="187" t="s">
        <v>793</v>
      </c>
      <c r="C25" s="188" t="s">
        <v>152</v>
      </c>
      <c r="D25" s="189">
        <v>140000</v>
      </c>
      <c r="E25" s="190">
        <v>140000</v>
      </c>
      <c r="F25" s="190">
        <v>114087.84</v>
      </c>
      <c r="G25" s="190">
        <f t="shared" si="0"/>
        <v>0</v>
      </c>
      <c r="H25" s="190">
        <f t="shared" si="1"/>
        <v>114087.84</v>
      </c>
      <c r="I25" s="191">
        <f t="shared" si="2"/>
        <v>0.8149131428571428</v>
      </c>
      <c r="L25" s="185"/>
    </row>
    <row r="26" spans="1:12" ht="12">
      <c r="A26" s="186">
        <f t="shared" si="3"/>
        <v>14</v>
      </c>
      <c r="B26" s="187" t="s">
        <v>794</v>
      </c>
      <c r="C26" s="188" t="s">
        <v>81</v>
      </c>
      <c r="D26" s="189">
        <v>2596050</v>
      </c>
      <c r="E26" s="190">
        <v>2596050</v>
      </c>
      <c r="F26" s="190">
        <v>2596050</v>
      </c>
      <c r="G26" s="190">
        <f t="shared" si="0"/>
        <v>0</v>
      </c>
      <c r="H26" s="190">
        <f t="shared" si="1"/>
        <v>2596050</v>
      </c>
      <c r="I26" s="191">
        <f t="shared" si="2"/>
        <v>1</v>
      </c>
      <c r="L26" s="185"/>
    </row>
    <row r="27" spans="1:12" ht="12">
      <c r="A27" s="186">
        <f t="shared" si="3"/>
        <v>15</v>
      </c>
      <c r="B27" s="187" t="s">
        <v>795</v>
      </c>
      <c r="C27" s="188" t="s">
        <v>95</v>
      </c>
      <c r="D27" s="189">
        <v>12171800</v>
      </c>
      <c r="E27" s="190">
        <v>12171800</v>
      </c>
      <c r="F27" s="190">
        <v>12045800</v>
      </c>
      <c r="G27" s="190">
        <f t="shared" si="0"/>
        <v>0</v>
      </c>
      <c r="H27" s="190">
        <f t="shared" si="1"/>
        <v>12045800</v>
      </c>
      <c r="I27" s="191">
        <f t="shared" si="2"/>
        <v>0.9896482032238453</v>
      </c>
      <c r="L27" s="185"/>
    </row>
    <row r="28" spans="1:12" ht="24">
      <c r="A28" s="186">
        <f t="shared" si="3"/>
        <v>16</v>
      </c>
      <c r="B28" s="187" t="s">
        <v>796</v>
      </c>
      <c r="C28" s="188" t="s">
        <v>68</v>
      </c>
      <c r="D28" s="189">
        <v>1435852</v>
      </c>
      <c r="E28" s="190">
        <v>1435852</v>
      </c>
      <c r="F28" s="190">
        <v>1238559.35</v>
      </c>
      <c r="G28" s="190">
        <f t="shared" si="0"/>
        <v>0</v>
      </c>
      <c r="H28" s="190">
        <f t="shared" si="1"/>
        <v>1238559.35</v>
      </c>
      <c r="I28" s="191">
        <f t="shared" si="2"/>
        <v>0.862595413733449</v>
      </c>
      <c r="L28" s="185"/>
    </row>
    <row r="29" spans="1:12" ht="24">
      <c r="A29" s="179">
        <f t="shared" si="3"/>
        <v>17</v>
      </c>
      <c r="B29" s="180" t="s">
        <v>797</v>
      </c>
      <c r="C29" s="181" t="s">
        <v>69</v>
      </c>
      <c r="D29" s="182">
        <v>49789294</v>
      </c>
      <c r="E29" s="183">
        <v>49789294</v>
      </c>
      <c r="F29" s="183">
        <v>45291043.93</v>
      </c>
      <c r="G29" s="183">
        <v>2177610</v>
      </c>
      <c r="H29" s="183">
        <f t="shared" si="1"/>
        <v>47468653.93</v>
      </c>
      <c r="I29" s="184">
        <f t="shared" si="2"/>
        <v>0.9533907817612357</v>
      </c>
      <c r="L29" s="185"/>
    </row>
    <row r="30" spans="1:12" ht="12">
      <c r="A30" s="186">
        <f t="shared" si="3"/>
        <v>18</v>
      </c>
      <c r="B30" s="187" t="s">
        <v>798</v>
      </c>
      <c r="C30" s="188" t="s">
        <v>70</v>
      </c>
      <c r="D30" s="189">
        <v>49189294</v>
      </c>
      <c r="E30" s="190">
        <v>49189294</v>
      </c>
      <c r="F30" s="190">
        <v>44691043.93</v>
      </c>
      <c r="G30" s="190">
        <v>2177610</v>
      </c>
      <c r="H30" s="190">
        <f t="shared" si="1"/>
        <v>46868653.93</v>
      </c>
      <c r="I30" s="191">
        <f t="shared" si="2"/>
        <v>0.9528222529479687</v>
      </c>
      <c r="L30" s="185"/>
    </row>
    <row r="31" spans="1:12" ht="12">
      <c r="A31" s="186">
        <f t="shared" si="3"/>
        <v>19</v>
      </c>
      <c r="B31" s="187" t="s">
        <v>799</v>
      </c>
      <c r="C31" s="188" t="s">
        <v>603</v>
      </c>
      <c r="D31" s="189">
        <v>600000</v>
      </c>
      <c r="E31" s="190">
        <v>600000</v>
      </c>
      <c r="F31" s="190">
        <v>600000</v>
      </c>
      <c r="G31" s="190">
        <f t="shared" si="0"/>
        <v>0</v>
      </c>
      <c r="H31" s="190">
        <f t="shared" si="1"/>
        <v>600000</v>
      </c>
      <c r="I31" s="191">
        <f t="shared" si="2"/>
        <v>1</v>
      </c>
      <c r="L31" s="185"/>
    </row>
    <row r="32" spans="1:12" ht="12">
      <c r="A32" s="179">
        <f t="shared" si="3"/>
        <v>20</v>
      </c>
      <c r="B32" s="180" t="s">
        <v>800</v>
      </c>
      <c r="C32" s="181" t="s">
        <v>71</v>
      </c>
      <c r="D32" s="182">
        <v>695833374.16</v>
      </c>
      <c r="E32" s="183">
        <v>695833374.16</v>
      </c>
      <c r="F32" s="183">
        <v>643758475.88</v>
      </c>
      <c r="G32" s="183">
        <f>G34</f>
        <v>1941431</v>
      </c>
      <c r="H32" s="183">
        <f t="shared" si="1"/>
        <v>645699906.88</v>
      </c>
      <c r="I32" s="184">
        <f t="shared" si="2"/>
        <v>0.9279519075374613</v>
      </c>
      <c r="L32" s="185"/>
    </row>
    <row r="33" spans="1:12" ht="12">
      <c r="A33" s="186">
        <f t="shared" si="3"/>
        <v>21</v>
      </c>
      <c r="B33" s="187" t="s">
        <v>801</v>
      </c>
      <c r="C33" s="188" t="s">
        <v>153</v>
      </c>
      <c r="D33" s="189">
        <v>348730714.31</v>
      </c>
      <c r="E33" s="190">
        <v>348730714.31</v>
      </c>
      <c r="F33" s="190">
        <v>310707559.92</v>
      </c>
      <c r="G33" s="190"/>
      <c r="H33" s="190">
        <f t="shared" si="1"/>
        <v>310707559.92</v>
      </c>
      <c r="I33" s="191">
        <f t="shared" si="2"/>
        <v>0.8909670045403578</v>
      </c>
      <c r="L33" s="185"/>
    </row>
    <row r="34" spans="1:12" ht="12">
      <c r="A34" s="186">
        <f t="shared" si="3"/>
        <v>22</v>
      </c>
      <c r="B34" s="187" t="s">
        <v>802</v>
      </c>
      <c r="C34" s="188" t="s">
        <v>154</v>
      </c>
      <c r="D34" s="189">
        <v>321467157.33</v>
      </c>
      <c r="E34" s="190">
        <v>321467157.33</v>
      </c>
      <c r="F34" s="190">
        <v>309298340.96</v>
      </c>
      <c r="G34" s="190">
        <v>1941431</v>
      </c>
      <c r="H34" s="190">
        <f t="shared" si="1"/>
        <v>311239771.96</v>
      </c>
      <c r="I34" s="191">
        <f t="shared" si="2"/>
        <v>0.9681852869358559</v>
      </c>
      <c r="L34" s="185"/>
    </row>
    <row r="35" spans="1:12" ht="12">
      <c r="A35" s="186">
        <f t="shared" si="3"/>
        <v>23</v>
      </c>
      <c r="B35" s="187" t="s">
        <v>803</v>
      </c>
      <c r="C35" s="188" t="s">
        <v>72</v>
      </c>
      <c r="D35" s="189">
        <v>19511641.52</v>
      </c>
      <c r="E35" s="190">
        <v>19511641.52</v>
      </c>
      <c r="F35" s="190">
        <v>18768742.04</v>
      </c>
      <c r="G35" s="190">
        <f t="shared" si="0"/>
        <v>0</v>
      </c>
      <c r="H35" s="190">
        <f t="shared" si="1"/>
        <v>18768742.04</v>
      </c>
      <c r="I35" s="191">
        <f t="shared" si="2"/>
        <v>0.9619253213914111</v>
      </c>
      <c r="L35" s="185"/>
    </row>
    <row r="36" spans="1:12" ht="12">
      <c r="A36" s="186">
        <f t="shared" si="3"/>
        <v>24</v>
      </c>
      <c r="B36" s="187" t="s">
        <v>804</v>
      </c>
      <c r="C36" s="188" t="s">
        <v>155</v>
      </c>
      <c r="D36" s="189">
        <v>6123861</v>
      </c>
      <c r="E36" s="190">
        <v>6123861</v>
      </c>
      <c r="F36" s="190">
        <v>4983832.96</v>
      </c>
      <c r="G36" s="190">
        <f t="shared" si="0"/>
        <v>0</v>
      </c>
      <c r="H36" s="190">
        <f t="shared" si="1"/>
        <v>4983832.96</v>
      </c>
      <c r="I36" s="191">
        <f t="shared" si="2"/>
        <v>0.8138383545936134</v>
      </c>
      <c r="L36" s="185"/>
    </row>
    <row r="37" spans="1:12" ht="12">
      <c r="A37" s="179">
        <f t="shared" si="3"/>
        <v>25</v>
      </c>
      <c r="B37" s="180" t="s">
        <v>805</v>
      </c>
      <c r="C37" s="181" t="s">
        <v>73</v>
      </c>
      <c r="D37" s="182">
        <v>14057079.12</v>
      </c>
      <c r="E37" s="183">
        <v>14057079.12</v>
      </c>
      <c r="F37" s="183">
        <v>12289758.71</v>
      </c>
      <c r="G37" s="183">
        <v>337600</v>
      </c>
      <c r="H37" s="183">
        <f t="shared" si="1"/>
        <v>12627358.71</v>
      </c>
      <c r="I37" s="184">
        <f t="shared" si="2"/>
        <v>0.8982917860961717</v>
      </c>
      <c r="L37" s="185"/>
    </row>
    <row r="38" spans="1:12" ht="12">
      <c r="A38" s="186">
        <f t="shared" si="3"/>
        <v>26</v>
      </c>
      <c r="B38" s="187" t="s">
        <v>806</v>
      </c>
      <c r="C38" s="188" t="s">
        <v>74</v>
      </c>
      <c r="D38" s="189">
        <v>12465571.72</v>
      </c>
      <c r="E38" s="190">
        <v>12465571.72</v>
      </c>
      <c r="F38" s="190">
        <v>10704509.42</v>
      </c>
      <c r="G38" s="190">
        <v>337600</v>
      </c>
      <c r="H38" s="190">
        <f t="shared" si="1"/>
        <v>11042109.42</v>
      </c>
      <c r="I38" s="191">
        <f t="shared" si="2"/>
        <v>0.8858085026524559</v>
      </c>
      <c r="L38" s="185"/>
    </row>
    <row r="39" spans="1:12" ht="24">
      <c r="A39" s="186">
        <f t="shared" si="3"/>
        <v>27</v>
      </c>
      <c r="B39" s="187" t="s">
        <v>807</v>
      </c>
      <c r="C39" s="188" t="s">
        <v>156</v>
      </c>
      <c r="D39" s="189">
        <v>1591507.4</v>
      </c>
      <c r="E39" s="190">
        <v>1591507.4</v>
      </c>
      <c r="F39" s="190">
        <v>1585249.29</v>
      </c>
      <c r="G39" s="190">
        <f t="shared" si="0"/>
        <v>0</v>
      </c>
      <c r="H39" s="190">
        <f t="shared" si="1"/>
        <v>1585249.29</v>
      </c>
      <c r="I39" s="191">
        <f t="shared" si="2"/>
        <v>0.9960678096752803</v>
      </c>
      <c r="K39" s="185">
        <f>H39+H40+H41</f>
        <v>85734555.15</v>
      </c>
      <c r="L39" s="185"/>
    </row>
    <row r="40" spans="1:12" ht="12">
      <c r="A40" s="179">
        <f t="shared" si="3"/>
        <v>28</v>
      </c>
      <c r="B40" s="180" t="s">
        <v>808</v>
      </c>
      <c r="C40" s="181" t="s">
        <v>157</v>
      </c>
      <c r="D40" s="182">
        <v>92547668.98</v>
      </c>
      <c r="E40" s="183">
        <v>92547668.98</v>
      </c>
      <c r="F40" s="183">
        <v>71901023.15</v>
      </c>
      <c r="G40" s="183">
        <f>G42</f>
        <v>8584950</v>
      </c>
      <c r="H40" s="183">
        <f t="shared" si="1"/>
        <v>80485973.15</v>
      </c>
      <c r="I40" s="184">
        <f t="shared" si="2"/>
        <v>0.8696704523956558</v>
      </c>
      <c r="K40" s="185">
        <f>K39-H38</f>
        <v>74692445.73</v>
      </c>
      <c r="L40" s="185"/>
    </row>
    <row r="41" spans="1:12" ht="12">
      <c r="A41" s="186">
        <f t="shared" si="3"/>
        <v>29</v>
      </c>
      <c r="B41" s="187" t="s">
        <v>809</v>
      </c>
      <c r="C41" s="188" t="s">
        <v>158</v>
      </c>
      <c r="D41" s="189">
        <v>3675981</v>
      </c>
      <c r="E41" s="190">
        <v>3675981</v>
      </c>
      <c r="F41" s="190">
        <v>3663332.71</v>
      </c>
      <c r="G41" s="190">
        <f t="shared" si="0"/>
        <v>0</v>
      </c>
      <c r="H41" s="190">
        <f t="shared" si="1"/>
        <v>3663332.71</v>
      </c>
      <c r="I41" s="191">
        <f t="shared" si="2"/>
        <v>0.9965592069164666</v>
      </c>
      <c r="K41" s="185"/>
      <c r="L41" s="185"/>
    </row>
    <row r="42" spans="1:12" ht="12">
      <c r="A42" s="186">
        <f t="shared" si="3"/>
        <v>30</v>
      </c>
      <c r="B42" s="187" t="s">
        <v>810</v>
      </c>
      <c r="C42" s="188" t="s">
        <v>159</v>
      </c>
      <c r="D42" s="189">
        <v>83599172.98</v>
      </c>
      <c r="E42" s="190">
        <v>83599172.98</v>
      </c>
      <c r="F42" s="190">
        <v>64091585.46</v>
      </c>
      <c r="G42" s="190">
        <v>8584950</v>
      </c>
      <c r="H42" s="190">
        <f t="shared" si="1"/>
        <v>72676535.46000001</v>
      </c>
      <c r="I42" s="191">
        <f t="shared" si="2"/>
        <v>0.8693451486342683</v>
      </c>
      <c r="L42" s="185"/>
    </row>
    <row r="43" spans="1:12" ht="12">
      <c r="A43" s="186">
        <f t="shared" si="3"/>
        <v>31</v>
      </c>
      <c r="B43" s="187" t="s">
        <v>811</v>
      </c>
      <c r="C43" s="188" t="s">
        <v>160</v>
      </c>
      <c r="D43" s="189">
        <v>5272515</v>
      </c>
      <c r="E43" s="190">
        <v>5272515</v>
      </c>
      <c r="F43" s="190">
        <v>4146104.98</v>
      </c>
      <c r="G43" s="190">
        <f t="shared" si="0"/>
        <v>0</v>
      </c>
      <c r="H43" s="190">
        <f t="shared" si="1"/>
        <v>4146104.98</v>
      </c>
      <c r="I43" s="191">
        <f t="shared" si="2"/>
        <v>0.7863619126735533</v>
      </c>
      <c r="L43" s="185"/>
    </row>
    <row r="44" spans="1:12" ht="12">
      <c r="A44" s="179">
        <f t="shared" si="3"/>
        <v>32</v>
      </c>
      <c r="B44" s="180" t="s">
        <v>812</v>
      </c>
      <c r="C44" s="181" t="s">
        <v>75</v>
      </c>
      <c r="D44" s="182">
        <v>20242640.48</v>
      </c>
      <c r="E44" s="183">
        <v>20242640.48</v>
      </c>
      <c r="F44" s="183">
        <v>16439300.94</v>
      </c>
      <c r="G44" s="183">
        <f t="shared" si="0"/>
        <v>0</v>
      </c>
      <c r="H44" s="183">
        <f t="shared" si="1"/>
        <v>16439300.94</v>
      </c>
      <c r="I44" s="184">
        <f t="shared" si="2"/>
        <v>0.8121124789151024</v>
      </c>
      <c r="L44" s="185"/>
    </row>
    <row r="45" spans="1:12" ht="12">
      <c r="A45" s="186">
        <f t="shared" si="3"/>
        <v>33</v>
      </c>
      <c r="B45" s="187" t="s">
        <v>813</v>
      </c>
      <c r="C45" s="188" t="s">
        <v>161</v>
      </c>
      <c r="D45" s="189">
        <v>9332423.18</v>
      </c>
      <c r="E45" s="190">
        <v>9332423.18</v>
      </c>
      <c r="F45" s="190">
        <v>8960240.75</v>
      </c>
      <c r="G45" s="190">
        <f t="shared" si="0"/>
        <v>0</v>
      </c>
      <c r="H45" s="190">
        <f t="shared" si="1"/>
        <v>8960240.75</v>
      </c>
      <c r="I45" s="191">
        <f t="shared" si="2"/>
        <v>0.9601194220598985</v>
      </c>
      <c r="L45" s="185"/>
    </row>
    <row r="46" spans="1:12" ht="12">
      <c r="A46" s="186">
        <f t="shared" si="3"/>
        <v>34</v>
      </c>
      <c r="B46" s="187" t="s">
        <v>814</v>
      </c>
      <c r="C46" s="188" t="s">
        <v>96</v>
      </c>
      <c r="D46" s="189">
        <v>10910217.3</v>
      </c>
      <c r="E46" s="190">
        <v>10910217.3</v>
      </c>
      <c r="F46" s="190">
        <v>7479060.19</v>
      </c>
      <c r="G46" s="190">
        <f t="shared" si="0"/>
        <v>0</v>
      </c>
      <c r="H46" s="190">
        <f t="shared" si="1"/>
        <v>7479060.19</v>
      </c>
      <c r="I46" s="191">
        <f t="shared" si="2"/>
        <v>0.6855097368225654</v>
      </c>
      <c r="L46" s="185"/>
    </row>
    <row r="47" spans="1:12" ht="48">
      <c r="A47" s="179">
        <f t="shared" si="3"/>
        <v>35</v>
      </c>
      <c r="B47" s="180" t="s">
        <v>815</v>
      </c>
      <c r="C47" s="181" t="s">
        <v>111</v>
      </c>
      <c r="D47" s="182">
        <v>128201900</v>
      </c>
      <c r="E47" s="183">
        <v>128310500</v>
      </c>
      <c r="F47" s="183">
        <v>127223500</v>
      </c>
      <c r="G47" s="183">
        <v>978400</v>
      </c>
      <c r="H47" s="183">
        <f t="shared" si="1"/>
        <v>128201900</v>
      </c>
      <c r="I47" s="184">
        <f t="shared" si="2"/>
        <v>0.9991536156433027</v>
      </c>
      <c r="L47" s="185"/>
    </row>
    <row r="48" spans="1:12" ht="36">
      <c r="A48" s="186">
        <f t="shared" si="3"/>
        <v>36</v>
      </c>
      <c r="B48" s="187" t="s">
        <v>816</v>
      </c>
      <c r="C48" s="188" t="s">
        <v>112</v>
      </c>
      <c r="D48" s="189">
        <v>56496000</v>
      </c>
      <c r="E48" s="190">
        <v>56496000</v>
      </c>
      <c r="F48" s="190">
        <v>56496000</v>
      </c>
      <c r="G48" s="190">
        <f t="shared" si="0"/>
        <v>0</v>
      </c>
      <c r="H48" s="190">
        <f t="shared" si="1"/>
        <v>56496000</v>
      </c>
      <c r="I48" s="191">
        <f t="shared" si="2"/>
        <v>1</v>
      </c>
      <c r="L48" s="185"/>
    </row>
    <row r="49" spans="1:12" ht="24">
      <c r="A49" s="186">
        <f t="shared" si="3"/>
        <v>37</v>
      </c>
      <c r="B49" s="187" t="s">
        <v>817</v>
      </c>
      <c r="C49" s="188" t="s">
        <v>113</v>
      </c>
      <c r="D49" s="189">
        <v>71705900</v>
      </c>
      <c r="E49" s="190">
        <v>71814500</v>
      </c>
      <c r="F49" s="190">
        <v>70727500</v>
      </c>
      <c r="G49" s="190">
        <v>974800</v>
      </c>
      <c r="H49" s="190">
        <f t="shared" si="1"/>
        <v>71702300</v>
      </c>
      <c r="I49" s="191">
        <f t="shared" si="2"/>
        <v>0.9984376414233894</v>
      </c>
      <c r="L49" s="185"/>
    </row>
    <row r="50" spans="1:10" s="81" customFormat="1" ht="12">
      <c r="A50" s="224" t="s">
        <v>744</v>
      </c>
      <c r="B50" s="224"/>
      <c r="C50" s="224"/>
      <c r="D50" s="192">
        <v>1089882709.76</v>
      </c>
      <c r="E50" s="193">
        <v>1089991309.76</v>
      </c>
      <c r="F50" s="193">
        <v>999379080.26</v>
      </c>
      <c r="G50" s="193">
        <f>G47+G40+G37+G32+G29</f>
        <v>14019991</v>
      </c>
      <c r="H50" s="193">
        <f t="shared" si="1"/>
        <v>1013399071.26</v>
      </c>
      <c r="I50" s="194">
        <f t="shared" si="2"/>
        <v>0.9297313310535802</v>
      </c>
      <c r="J50" s="195">
        <f>J45+J38+J35+J31+J28+J22+J19+J13</f>
        <v>0</v>
      </c>
    </row>
    <row r="52" ht="12">
      <c r="H52" s="172"/>
    </row>
    <row r="53" ht="12">
      <c r="H53" s="185"/>
    </row>
    <row r="54" ht="12">
      <c r="H54" s="185"/>
    </row>
    <row r="55" ht="12">
      <c r="H55" s="185"/>
    </row>
  </sheetData>
  <sheetProtection/>
  <mergeCells count="11">
    <mergeCell ref="H5:I5"/>
    <mergeCell ref="A50:C50"/>
    <mergeCell ref="H9:I10"/>
    <mergeCell ref="A7:I7"/>
    <mergeCell ref="A9:A11"/>
    <mergeCell ref="B9:B11"/>
    <mergeCell ref="C9:C11"/>
    <mergeCell ref="D9:D11"/>
    <mergeCell ref="E9:E11"/>
    <mergeCell ref="F9:F12"/>
    <mergeCell ref="G9:G12"/>
  </mergeCells>
  <printOptions/>
  <pageMargins left="0.984251968503937" right="0" top="0.1968503937007874" bottom="0.1968503937007874" header="0.5118110236220472" footer="0.5118110236220472"/>
  <pageSetup fitToHeight="0" fitToWidth="1"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O602"/>
  <sheetViews>
    <sheetView zoomScalePageLayoutView="0" workbookViewId="0" topLeftCell="A3">
      <selection activeCell="K5" sqref="K5:L5"/>
    </sheetView>
  </sheetViews>
  <sheetFormatPr defaultColWidth="9.140625" defaultRowHeight="12.75"/>
  <cols>
    <col min="1" max="1" width="5.7109375" style="200" customWidth="1"/>
    <col min="2" max="2" width="54.8515625" style="201" customWidth="1"/>
    <col min="3" max="3" width="7.57421875" style="10" customWidth="1"/>
    <col min="4" max="4" width="6.28125" style="10" customWidth="1"/>
    <col min="5" max="5" width="8.421875" style="10" customWidth="1"/>
    <col min="6" max="6" width="5.7109375" style="10" customWidth="1"/>
    <col min="7" max="7" width="17.28125" style="13" customWidth="1"/>
    <col min="8" max="8" width="17.00390625" style="13" customWidth="1"/>
    <col min="9" max="10" width="14.28125" style="10" hidden="1" customWidth="1"/>
    <col min="11" max="11" width="14.28125" style="10" customWidth="1"/>
    <col min="12" max="12" width="10.8515625" style="10" customWidth="1"/>
    <col min="13" max="13" width="10.8515625" style="10" hidden="1" customWidth="1"/>
    <col min="14" max="14" width="0.13671875" style="10" hidden="1" customWidth="1"/>
    <col min="15" max="15" width="14.421875" style="10" hidden="1" customWidth="1"/>
    <col min="16" max="16384" width="9.140625" style="10" customWidth="1"/>
  </cols>
  <sheetData>
    <row r="1" ht="12.75">
      <c r="L1" s="5" t="s">
        <v>88</v>
      </c>
    </row>
    <row r="2" ht="12.75">
      <c r="L2" s="5" t="s">
        <v>86</v>
      </c>
    </row>
    <row r="3" ht="12.75">
      <c r="L3" s="5" t="s">
        <v>141</v>
      </c>
    </row>
    <row r="4" ht="12.75">
      <c r="L4" s="4" t="s">
        <v>149</v>
      </c>
    </row>
    <row r="5" spans="11:12" ht="11.25">
      <c r="K5" s="216" t="s">
        <v>906</v>
      </c>
      <c r="L5" s="216"/>
    </row>
    <row r="7" spans="1:12" ht="37.5" customHeight="1">
      <c r="A7" s="230" t="s">
        <v>747</v>
      </c>
      <c r="B7" s="230"/>
      <c r="C7" s="230"/>
      <c r="D7" s="230"/>
      <c r="E7" s="230"/>
      <c r="F7" s="230"/>
      <c r="G7" s="230"/>
      <c r="H7" s="230"/>
      <c r="I7" s="230"/>
      <c r="J7" s="230"/>
      <c r="K7" s="230"/>
      <c r="L7" s="230"/>
    </row>
    <row r="9" spans="1:12" ht="11.25">
      <c r="A9" s="231" t="s">
        <v>142</v>
      </c>
      <c r="B9" s="231" t="s">
        <v>89</v>
      </c>
      <c r="C9" s="231" t="s">
        <v>139</v>
      </c>
      <c r="D9" s="231" t="s">
        <v>76</v>
      </c>
      <c r="E9" s="231" t="s">
        <v>140</v>
      </c>
      <c r="F9" s="231" t="s">
        <v>77</v>
      </c>
      <c r="G9" s="231" t="s">
        <v>745</v>
      </c>
      <c r="H9" s="231" t="s">
        <v>746</v>
      </c>
      <c r="I9" s="237" t="s">
        <v>78</v>
      </c>
      <c r="J9" s="237"/>
      <c r="K9" s="237"/>
      <c r="L9" s="237"/>
    </row>
    <row r="10" spans="1:12" s="11" customFormat="1" ht="11.25">
      <c r="A10" s="232"/>
      <c r="B10" s="232"/>
      <c r="C10" s="232"/>
      <c r="D10" s="232"/>
      <c r="E10" s="232"/>
      <c r="F10" s="232"/>
      <c r="G10" s="232"/>
      <c r="H10" s="232"/>
      <c r="I10" s="237"/>
      <c r="J10" s="237"/>
      <c r="K10" s="237"/>
      <c r="L10" s="237"/>
    </row>
    <row r="11" spans="1:12" ht="56.25">
      <c r="A11" s="233"/>
      <c r="B11" s="233"/>
      <c r="C11" s="233"/>
      <c r="D11" s="233"/>
      <c r="E11" s="233"/>
      <c r="F11" s="233"/>
      <c r="G11" s="233"/>
      <c r="H11" s="233"/>
      <c r="I11" s="6" t="s">
        <v>87</v>
      </c>
      <c r="J11" s="6" t="s">
        <v>748</v>
      </c>
      <c r="K11" s="6" t="s">
        <v>87</v>
      </c>
      <c r="L11" s="6" t="s">
        <v>437</v>
      </c>
    </row>
    <row r="12" spans="1:12" ht="11.25">
      <c r="A12" s="202">
        <v>1</v>
      </c>
      <c r="B12" s="203">
        <v>2</v>
      </c>
      <c r="C12" s="204">
        <v>3</v>
      </c>
      <c r="D12" s="9">
        <v>4</v>
      </c>
      <c r="E12" s="9">
        <v>5</v>
      </c>
      <c r="F12" s="9">
        <v>6</v>
      </c>
      <c r="G12" s="9">
        <v>7</v>
      </c>
      <c r="H12" s="16">
        <v>8</v>
      </c>
      <c r="I12" s="9">
        <v>9</v>
      </c>
      <c r="J12" s="9"/>
      <c r="K12" s="9">
        <v>9</v>
      </c>
      <c r="L12" s="9">
        <v>10</v>
      </c>
    </row>
    <row r="13" spans="1:14" ht="12.75">
      <c r="A13" s="196">
        <v>1</v>
      </c>
      <c r="B13" s="197" t="s">
        <v>465</v>
      </c>
      <c r="C13" s="198" t="s">
        <v>115</v>
      </c>
      <c r="D13" s="198" t="s">
        <v>92</v>
      </c>
      <c r="E13" s="198" t="s">
        <v>93</v>
      </c>
      <c r="F13" s="198" t="s">
        <v>94</v>
      </c>
      <c r="G13" s="209">
        <v>428773794.27</v>
      </c>
      <c r="H13" s="112">
        <v>428882394.27</v>
      </c>
      <c r="I13" s="111">
        <v>385628466.73</v>
      </c>
      <c r="J13" s="111">
        <f>J236+J263+J318</f>
        <v>10781260</v>
      </c>
      <c r="K13" s="112">
        <f>I13+J13</f>
        <v>396409726.73</v>
      </c>
      <c r="L13" s="113">
        <f>K13/H13</f>
        <v>0.9242853799226903</v>
      </c>
      <c r="M13" s="15"/>
      <c r="N13" s="12">
        <f>M13/L13</f>
        <v>0</v>
      </c>
    </row>
    <row r="14" spans="1:14" ht="12.75">
      <c r="A14" s="3">
        <f>A13+1</f>
        <v>2</v>
      </c>
      <c r="B14" s="205" t="s">
        <v>382</v>
      </c>
      <c r="C14" s="206" t="s">
        <v>115</v>
      </c>
      <c r="D14" s="206" t="s">
        <v>80</v>
      </c>
      <c r="E14" s="206" t="s">
        <v>93</v>
      </c>
      <c r="F14" s="206" t="s">
        <v>94</v>
      </c>
      <c r="G14" s="207">
        <v>63663727.02</v>
      </c>
      <c r="H14" s="111">
        <v>63663727.02</v>
      </c>
      <c r="I14" s="111">
        <v>58158512.03</v>
      </c>
      <c r="J14" s="111"/>
      <c r="K14" s="111">
        <f aca="true" t="shared" si="0" ref="K14:K77">I14+J14</f>
        <v>58158512.03</v>
      </c>
      <c r="L14" s="12">
        <f aca="true" t="shared" si="1" ref="L14:L77">K14/H14</f>
        <v>0.9135266619205229</v>
      </c>
      <c r="M14" s="15"/>
      <c r="N14" s="12">
        <f>M14/L14</f>
        <v>0</v>
      </c>
    </row>
    <row r="15" spans="1:14" ht="38.25">
      <c r="A15" s="3">
        <f aca="true" t="shared" si="2" ref="A15:A78">A14+1</f>
        <v>3</v>
      </c>
      <c r="B15" s="205" t="s">
        <v>383</v>
      </c>
      <c r="C15" s="206" t="s">
        <v>115</v>
      </c>
      <c r="D15" s="206" t="s">
        <v>61</v>
      </c>
      <c r="E15" s="206" t="s">
        <v>93</v>
      </c>
      <c r="F15" s="206" t="s">
        <v>94</v>
      </c>
      <c r="G15" s="207">
        <v>1362009</v>
      </c>
      <c r="H15" s="111">
        <v>1362009</v>
      </c>
      <c r="I15" s="111">
        <v>1361901.4</v>
      </c>
      <c r="J15" s="111"/>
      <c r="K15" s="111">
        <f t="shared" si="0"/>
        <v>1361901.4</v>
      </c>
      <c r="L15" s="12">
        <f t="shared" si="1"/>
        <v>0.9999209990536039</v>
      </c>
      <c r="M15" s="15"/>
      <c r="N15" s="12">
        <f aca="true" t="shared" si="3" ref="N15:N78">M15/L15</f>
        <v>0</v>
      </c>
    </row>
    <row r="16" spans="1:14" ht="12.75">
      <c r="A16" s="3">
        <f t="shared" si="2"/>
        <v>4</v>
      </c>
      <c r="B16" s="205" t="s">
        <v>466</v>
      </c>
      <c r="C16" s="206" t="s">
        <v>115</v>
      </c>
      <c r="D16" s="206" t="s">
        <v>61</v>
      </c>
      <c r="E16" s="206" t="s">
        <v>188</v>
      </c>
      <c r="F16" s="206" t="s">
        <v>94</v>
      </c>
      <c r="G16" s="207">
        <v>1362009</v>
      </c>
      <c r="H16" s="111">
        <v>1362009</v>
      </c>
      <c r="I16" s="111">
        <v>1361901.4</v>
      </c>
      <c r="J16" s="111"/>
      <c r="K16" s="111">
        <f t="shared" si="0"/>
        <v>1361901.4</v>
      </c>
      <c r="L16" s="12">
        <f t="shared" si="1"/>
        <v>0.9999209990536039</v>
      </c>
      <c r="M16" s="15"/>
      <c r="N16" s="12">
        <f t="shared" si="3"/>
        <v>0</v>
      </c>
    </row>
    <row r="17" spans="1:14" ht="12.75">
      <c r="A17" s="3">
        <f t="shared" si="2"/>
        <v>5</v>
      </c>
      <c r="B17" s="205" t="s">
        <v>467</v>
      </c>
      <c r="C17" s="206" t="s">
        <v>115</v>
      </c>
      <c r="D17" s="206" t="s">
        <v>61</v>
      </c>
      <c r="E17" s="206" t="s">
        <v>189</v>
      </c>
      <c r="F17" s="206" t="s">
        <v>94</v>
      </c>
      <c r="G17" s="207">
        <v>1362009</v>
      </c>
      <c r="H17" s="111">
        <v>1362009</v>
      </c>
      <c r="I17" s="111">
        <v>1361901.4</v>
      </c>
      <c r="J17" s="111"/>
      <c r="K17" s="111">
        <f t="shared" si="0"/>
        <v>1361901.4</v>
      </c>
      <c r="L17" s="12">
        <f t="shared" si="1"/>
        <v>0.9999209990536039</v>
      </c>
      <c r="M17" s="15"/>
      <c r="N17" s="12">
        <f t="shared" si="3"/>
        <v>0</v>
      </c>
    </row>
    <row r="18" spans="1:14" ht="25.5">
      <c r="A18" s="3">
        <f t="shared" si="2"/>
        <v>6</v>
      </c>
      <c r="B18" s="205" t="s">
        <v>468</v>
      </c>
      <c r="C18" s="206" t="s">
        <v>115</v>
      </c>
      <c r="D18" s="206" t="s">
        <v>61</v>
      </c>
      <c r="E18" s="206" t="s">
        <v>189</v>
      </c>
      <c r="F18" s="206" t="s">
        <v>190</v>
      </c>
      <c r="G18" s="207">
        <v>1362009</v>
      </c>
      <c r="H18" s="111">
        <v>1362009</v>
      </c>
      <c r="I18" s="111">
        <v>1361901.4</v>
      </c>
      <c r="J18" s="111"/>
      <c r="K18" s="111">
        <f t="shared" si="0"/>
        <v>1361901.4</v>
      </c>
      <c r="L18" s="12">
        <f t="shared" si="1"/>
        <v>0.9999209990536039</v>
      </c>
      <c r="M18" s="15"/>
      <c r="N18" s="12">
        <f t="shared" si="3"/>
        <v>0</v>
      </c>
    </row>
    <row r="19" spans="1:14" ht="51">
      <c r="A19" s="3">
        <f t="shared" si="2"/>
        <v>7</v>
      </c>
      <c r="B19" s="205" t="s">
        <v>385</v>
      </c>
      <c r="C19" s="206" t="s">
        <v>115</v>
      </c>
      <c r="D19" s="206" t="s">
        <v>63</v>
      </c>
      <c r="E19" s="206" t="s">
        <v>93</v>
      </c>
      <c r="F19" s="206" t="s">
        <v>94</v>
      </c>
      <c r="G19" s="207">
        <v>19684940</v>
      </c>
      <c r="H19" s="111">
        <v>19684940</v>
      </c>
      <c r="I19" s="111">
        <v>19648265.02</v>
      </c>
      <c r="J19" s="111"/>
      <c r="K19" s="111">
        <f t="shared" si="0"/>
        <v>19648265.02</v>
      </c>
      <c r="L19" s="12">
        <f t="shared" si="1"/>
        <v>0.9981369016110793</v>
      </c>
      <c r="M19" s="15"/>
      <c r="N19" s="12">
        <f t="shared" si="3"/>
        <v>0</v>
      </c>
    </row>
    <row r="20" spans="1:14" ht="12.75">
      <c r="A20" s="3">
        <f t="shared" si="2"/>
        <v>8</v>
      </c>
      <c r="B20" s="205" t="s">
        <v>466</v>
      </c>
      <c r="C20" s="206" t="s">
        <v>115</v>
      </c>
      <c r="D20" s="206" t="s">
        <v>63</v>
      </c>
      <c r="E20" s="206" t="s">
        <v>188</v>
      </c>
      <c r="F20" s="206" t="s">
        <v>94</v>
      </c>
      <c r="G20" s="207">
        <v>19684940</v>
      </c>
      <c r="H20" s="111">
        <v>19684940</v>
      </c>
      <c r="I20" s="111">
        <v>19648265.02</v>
      </c>
      <c r="J20" s="111"/>
      <c r="K20" s="111">
        <f t="shared" si="0"/>
        <v>19648265.02</v>
      </c>
      <c r="L20" s="12">
        <f t="shared" si="1"/>
        <v>0.9981369016110793</v>
      </c>
      <c r="M20" s="15"/>
      <c r="N20" s="12">
        <f t="shared" si="3"/>
        <v>0</v>
      </c>
    </row>
    <row r="21" spans="1:14" ht="25.5">
      <c r="A21" s="3">
        <f t="shared" si="2"/>
        <v>9</v>
      </c>
      <c r="B21" s="205" t="s">
        <v>469</v>
      </c>
      <c r="C21" s="206" t="s">
        <v>115</v>
      </c>
      <c r="D21" s="206" t="s">
        <v>63</v>
      </c>
      <c r="E21" s="206" t="s">
        <v>191</v>
      </c>
      <c r="F21" s="206" t="s">
        <v>94</v>
      </c>
      <c r="G21" s="207">
        <v>19684940</v>
      </c>
      <c r="H21" s="111">
        <v>19684940</v>
      </c>
      <c r="I21" s="111">
        <v>19648265.02</v>
      </c>
      <c r="J21" s="111"/>
      <c r="K21" s="111">
        <f t="shared" si="0"/>
        <v>19648265.02</v>
      </c>
      <c r="L21" s="12">
        <f t="shared" si="1"/>
        <v>0.9981369016110793</v>
      </c>
      <c r="M21" s="15"/>
      <c r="N21" s="12">
        <f t="shared" si="3"/>
        <v>0</v>
      </c>
    </row>
    <row r="22" spans="1:14" ht="25.5">
      <c r="A22" s="3">
        <f t="shared" si="2"/>
        <v>10</v>
      </c>
      <c r="B22" s="205" t="s">
        <v>468</v>
      </c>
      <c r="C22" s="206" t="s">
        <v>115</v>
      </c>
      <c r="D22" s="206" t="s">
        <v>63</v>
      </c>
      <c r="E22" s="206" t="s">
        <v>191</v>
      </c>
      <c r="F22" s="206" t="s">
        <v>190</v>
      </c>
      <c r="G22" s="207">
        <v>19642216</v>
      </c>
      <c r="H22" s="111">
        <v>19642216</v>
      </c>
      <c r="I22" s="111">
        <v>19615306.14</v>
      </c>
      <c r="J22" s="111"/>
      <c r="K22" s="111">
        <f t="shared" si="0"/>
        <v>19615306.14</v>
      </c>
      <c r="L22" s="12">
        <f t="shared" si="1"/>
        <v>0.9986299987740691</v>
      </c>
      <c r="M22" s="15"/>
      <c r="N22" s="12">
        <f t="shared" si="3"/>
        <v>0</v>
      </c>
    </row>
    <row r="23" spans="1:14" ht="25.5">
      <c r="A23" s="3">
        <f t="shared" si="2"/>
        <v>11</v>
      </c>
      <c r="B23" s="205" t="s">
        <v>470</v>
      </c>
      <c r="C23" s="206" t="s">
        <v>115</v>
      </c>
      <c r="D23" s="206" t="s">
        <v>63</v>
      </c>
      <c r="E23" s="206" t="s">
        <v>191</v>
      </c>
      <c r="F23" s="206" t="s">
        <v>192</v>
      </c>
      <c r="G23" s="207">
        <v>41324</v>
      </c>
      <c r="H23" s="111">
        <v>41324</v>
      </c>
      <c r="I23" s="111">
        <v>31558.88</v>
      </c>
      <c r="J23" s="111"/>
      <c r="K23" s="111">
        <f t="shared" si="0"/>
        <v>31558.88</v>
      </c>
      <c r="L23" s="12">
        <f t="shared" si="1"/>
        <v>0.7636937372955184</v>
      </c>
      <c r="M23" s="15"/>
      <c r="N23" s="12">
        <f t="shared" si="3"/>
        <v>0</v>
      </c>
    </row>
    <row r="24" spans="1:14" ht="12.75">
      <c r="A24" s="3">
        <f t="shared" si="2"/>
        <v>12</v>
      </c>
      <c r="B24" s="205" t="s">
        <v>471</v>
      </c>
      <c r="C24" s="206" t="s">
        <v>115</v>
      </c>
      <c r="D24" s="206" t="s">
        <v>63</v>
      </c>
      <c r="E24" s="206" t="s">
        <v>191</v>
      </c>
      <c r="F24" s="206" t="s">
        <v>207</v>
      </c>
      <c r="G24" s="207">
        <v>1400</v>
      </c>
      <c r="H24" s="111">
        <v>1400</v>
      </c>
      <c r="I24" s="111">
        <v>1400</v>
      </c>
      <c r="J24" s="111"/>
      <c r="K24" s="111">
        <f t="shared" si="0"/>
        <v>1400</v>
      </c>
      <c r="L24" s="12">
        <f t="shared" si="1"/>
        <v>1</v>
      </c>
      <c r="M24" s="15"/>
      <c r="N24" s="12">
        <f t="shared" si="3"/>
        <v>0</v>
      </c>
    </row>
    <row r="25" spans="1:14" ht="38.25">
      <c r="A25" s="3">
        <f t="shared" si="2"/>
        <v>13</v>
      </c>
      <c r="B25" s="205" t="s">
        <v>386</v>
      </c>
      <c r="C25" s="206" t="s">
        <v>115</v>
      </c>
      <c r="D25" s="206" t="s">
        <v>150</v>
      </c>
      <c r="E25" s="206" t="s">
        <v>93</v>
      </c>
      <c r="F25" s="206" t="s">
        <v>94</v>
      </c>
      <c r="G25" s="207">
        <v>8080409</v>
      </c>
      <c r="H25" s="111">
        <v>8080409</v>
      </c>
      <c r="I25" s="111">
        <v>7859171.26</v>
      </c>
      <c r="J25" s="111"/>
      <c r="K25" s="111">
        <f t="shared" si="0"/>
        <v>7859171.26</v>
      </c>
      <c r="L25" s="12">
        <f t="shared" si="1"/>
        <v>0.972620477503057</v>
      </c>
      <c r="M25" s="15"/>
      <c r="N25" s="12">
        <f t="shared" si="3"/>
        <v>0</v>
      </c>
    </row>
    <row r="26" spans="1:14" ht="12.75">
      <c r="A26" s="3">
        <f t="shared" si="2"/>
        <v>14</v>
      </c>
      <c r="B26" s="205" t="s">
        <v>466</v>
      </c>
      <c r="C26" s="206" t="s">
        <v>115</v>
      </c>
      <c r="D26" s="206" t="s">
        <v>150</v>
      </c>
      <c r="E26" s="206" t="s">
        <v>188</v>
      </c>
      <c r="F26" s="206" t="s">
        <v>94</v>
      </c>
      <c r="G26" s="207">
        <v>8080409</v>
      </c>
      <c r="H26" s="111">
        <v>8080409</v>
      </c>
      <c r="I26" s="111">
        <v>7859171.26</v>
      </c>
      <c r="J26" s="111"/>
      <c r="K26" s="111">
        <f t="shared" si="0"/>
        <v>7859171.26</v>
      </c>
      <c r="L26" s="12">
        <f t="shared" si="1"/>
        <v>0.972620477503057</v>
      </c>
      <c r="M26" s="15"/>
      <c r="N26" s="12">
        <f t="shared" si="3"/>
        <v>0</v>
      </c>
    </row>
    <row r="27" spans="1:14" ht="25.5">
      <c r="A27" s="3">
        <f t="shared" si="2"/>
        <v>15</v>
      </c>
      <c r="B27" s="205" t="s">
        <v>469</v>
      </c>
      <c r="C27" s="206" t="s">
        <v>115</v>
      </c>
      <c r="D27" s="206" t="s">
        <v>150</v>
      </c>
      <c r="E27" s="206" t="s">
        <v>191</v>
      </c>
      <c r="F27" s="206" t="s">
        <v>94</v>
      </c>
      <c r="G27" s="207">
        <v>8080409</v>
      </c>
      <c r="H27" s="111">
        <v>8080409</v>
      </c>
      <c r="I27" s="111">
        <v>7859171.26</v>
      </c>
      <c r="J27" s="111"/>
      <c r="K27" s="111">
        <f t="shared" si="0"/>
        <v>7859171.26</v>
      </c>
      <c r="L27" s="12">
        <f t="shared" si="1"/>
        <v>0.972620477503057</v>
      </c>
      <c r="M27" s="15"/>
      <c r="N27" s="12">
        <f t="shared" si="3"/>
        <v>0</v>
      </c>
    </row>
    <row r="28" spans="1:14" ht="25.5">
      <c r="A28" s="3">
        <f t="shared" si="2"/>
        <v>16</v>
      </c>
      <c r="B28" s="205" t="s">
        <v>468</v>
      </c>
      <c r="C28" s="206" t="s">
        <v>115</v>
      </c>
      <c r="D28" s="206" t="s">
        <v>150</v>
      </c>
      <c r="E28" s="206" t="s">
        <v>191</v>
      </c>
      <c r="F28" s="206" t="s">
        <v>190</v>
      </c>
      <c r="G28" s="207">
        <v>7155053</v>
      </c>
      <c r="H28" s="111">
        <v>7155053</v>
      </c>
      <c r="I28" s="111">
        <v>6934745.87</v>
      </c>
      <c r="J28" s="111"/>
      <c r="K28" s="111">
        <f t="shared" si="0"/>
        <v>6934745.87</v>
      </c>
      <c r="L28" s="12">
        <f t="shared" si="1"/>
        <v>0.9692095739891794</v>
      </c>
      <c r="M28" s="15"/>
      <c r="N28" s="12">
        <f t="shared" si="3"/>
        <v>0</v>
      </c>
    </row>
    <row r="29" spans="1:14" ht="25.5">
      <c r="A29" s="3">
        <f t="shared" si="2"/>
        <v>17</v>
      </c>
      <c r="B29" s="205" t="s">
        <v>470</v>
      </c>
      <c r="C29" s="206" t="s">
        <v>115</v>
      </c>
      <c r="D29" s="206" t="s">
        <v>150</v>
      </c>
      <c r="E29" s="206" t="s">
        <v>191</v>
      </c>
      <c r="F29" s="206" t="s">
        <v>192</v>
      </c>
      <c r="G29" s="207">
        <v>925356</v>
      </c>
      <c r="H29" s="111">
        <v>925356</v>
      </c>
      <c r="I29" s="111">
        <v>924425.39</v>
      </c>
      <c r="J29" s="111"/>
      <c r="K29" s="111">
        <f t="shared" si="0"/>
        <v>924425.39</v>
      </c>
      <c r="L29" s="12">
        <f t="shared" si="1"/>
        <v>0.9989943221851915</v>
      </c>
      <c r="M29" s="15"/>
      <c r="N29" s="12">
        <f t="shared" si="3"/>
        <v>0</v>
      </c>
    </row>
    <row r="30" spans="1:14" ht="12.75">
      <c r="A30" s="3">
        <f t="shared" si="2"/>
        <v>18</v>
      </c>
      <c r="B30" s="205" t="s">
        <v>472</v>
      </c>
      <c r="C30" s="206" t="s">
        <v>115</v>
      </c>
      <c r="D30" s="206" t="s">
        <v>473</v>
      </c>
      <c r="E30" s="206" t="s">
        <v>93</v>
      </c>
      <c r="F30" s="206" t="s">
        <v>94</v>
      </c>
      <c r="G30" s="207">
        <v>1000000</v>
      </c>
      <c r="H30" s="111">
        <v>1000000</v>
      </c>
      <c r="I30" s="111">
        <v>0</v>
      </c>
      <c r="J30" s="111"/>
      <c r="K30" s="111">
        <f t="shared" si="0"/>
        <v>0</v>
      </c>
      <c r="L30" s="12">
        <f t="shared" si="1"/>
        <v>0</v>
      </c>
      <c r="M30" s="15"/>
      <c r="N30" s="12" t="e">
        <f t="shared" si="3"/>
        <v>#DIV/0!</v>
      </c>
    </row>
    <row r="31" spans="1:14" ht="12.75">
      <c r="A31" s="3">
        <f t="shared" si="2"/>
        <v>19</v>
      </c>
      <c r="B31" s="205" t="s">
        <v>466</v>
      </c>
      <c r="C31" s="206" t="s">
        <v>115</v>
      </c>
      <c r="D31" s="206" t="s">
        <v>473</v>
      </c>
      <c r="E31" s="206" t="s">
        <v>188</v>
      </c>
      <c r="F31" s="206" t="s">
        <v>94</v>
      </c>
      <c r="G31" s="207">
        <v>1000000</v>
      </c>
      <c r="H31" s="111">
        <v>1000000</v>
      </c>
      <c r="I31" s="111">
        <v>0</v>
      </c>
      <c r="J31" s="111"/>
      <c r="K31" s="111">
        <f t="shared" si="0"/>
        <v>0</v>
      </c>
      <c r="L31" s="12">
        <f t="shared" si="1"/>
        <v>0</v>
      </c>
      <c r="M31" s="15"/>
      <c r="N31" s="12" t="e">
        <f t="shared" si="3"/>
        <v>#DIV/0!</v>
      </c>
    </row>
    <row r="32" spans="1:14" ht="12.75">
      <c r="A32" s="3">
        <f t="shared" si="2"/>
        <v>20</v>
      </c>
      <c r="B32" s="205" t="s">
        <v>474</v>
      </c>
      <c r="C32" s="206" t="s">
        <v>115</v>
      </c>
      <c r="D32" s="206" t="s">
        <v>473</v>
      </c>
      <c r="E32" s="206" t="s">
        <v>308</v>
      </c>
      <c r="F32" s="206" t="s">
        <v>94</v>
      </c>
      <c r="G32" s="207">
        <v>1000000</v>
      </c>
      <c r="H32" s="111">
        <v>1000000</v>
      </c>
      <c r="I32" s="111">
        <v>0</v>
      </c>
      <c r="J32" s="111"/>
      <c r="K32" s="111">
        <f t="shared" si="0"/>
        <v>0</v>
      </c>
      <c r="L32" s="12">
        <f t="shared" si="1"/>
        <v>0</v>
      </c>
      <c r="M32" s="15"/>
      <c r="N32" s="12" t="e">
        <f t="shared" si="3"/>
        <v>#DIV/0!</v>
      </c>
    </row>
    <row r="33" spans="1:14" ht="12.75">
      <c r="A33" s="3">
        <f t="shared" si="2"/>
        <v>21</v>
      </c>
      <c r="B33" s="205" t="s">
        <v>475</v>
      </c>
      <c r="C33" s="206" t="s">
        <v>115</v>
      </c>
      <c r="D33" s="206" t="s">
        <v>473</v>
      </c>
      <c r="E33" s="206" t="s">
        <v>308</v>
      </c>
      <c r="F33" s="206" t="s">
        <v>476</v>
      </c>
      <c r="G33" s="207">
        <v>1000000</v>
      </c>
      <c r="H33" s="111">
        <v>1000000</v>
      </c>
      <c r="I33" s="111">
        <v>0</v>
      </c>
      <c r="J33" s="111"/>
      <c r="K33" s="111">
        <f t="shared" si="0"/>
        <v>0</v>
      </c>
      <c r="L33" s="12">
        <f t="shared" si="1"/>
        <v>0</v>
      </c>
      <c r="M33" s="15"/>
      <c r="N33" s="12" t="e">
        <f t="shared" si="3"/>
        <v>#DIV/0!</v>
      </c>
    </row>
    <row r="34" spans="1:14" ht="12.75">
      <c r="A34" s="3">
        <f t="shared" si="2"/>
        <v>22</v>
      </c>
      <c r="B34" s="205" t="s">
        <v>387</v>
      </c>
      <c r="C34" s="206" t="s">
        <v>115</v>
      </c>
      <c r="D34" s="206" t="s">
        <v>91</v>
      </c>
      <c r="E34" s="206" t="s">
        <v>93</v>
      </c>
      <c r="F34" s="206" t="s">
        <v>94</v>
      </c>
      <c r="G34" s="207">
        <v>33536369.02</v>
      </c>
      <c r="H34" s="111">
        <v>33536369.02</v>
      </c>
      <c r="I34" s="111">
        <v>29289174.35</v>
      </c>
      <c r="J34" s="111"/>
      <c r="K34" s="111">
        <f t="shared" si="0"/>
        <v>29289174.35</v>
      </c>
      <c r="L34" s="12">
        <f t="shared" si="1"/>
        <v>0.8733555601243799</v>
      </c>
      <c r="M34" s="15"/>
      <c r="N34" s="12">
        <f t="shared" si="3"/>
        <v>0</v>
      </c>
    </row>
    <row r="35" spans="1:14" ht="51">
      <c r="A35" s="3">
        <f t="shared" si="2"/>
        <v>23</v>
      </c>
      <c r="B35" s="205" t="s">
        <v>477</v>
      </c>
      <c r="C35" s="206" t="s">
        <v>115</v>
      </c>
      <c r="D35" s="206" t="s">
        <v>91</v>
      </c>
      <c r="E35" s="206" t="s">
        <v>114</v>
      </c>
      <c r="F35" s="206" t="s">
        <v>94</v>
      </c>
      <c r="G35" s="207">
        <v>100</v>
      </c>
      <c r="H35" s="111">
        <v>100</v>
      </c>
      <c r="I35" s="111">
        <v>0</v>
      </c>
      <c r="J35" s="111"/>
      <c r="K35" s="111">
        <f t="shared" si="0"/>
        <v>0</v>
      </c>
      <c r="L35" s="12">
        <f t="shared" si="1"/>
        <v>0</v>
      </c>
      <c r="M35" s="15"/>
      <c r="N35" s="12" t="e">
        <f t="shared" si="3"/>
        <v>#DIV/0!</v>
      </c>
    </row>
    <row r="36" spans="1:14" ht="63.75">
      <c r="A36" s="3">
        <f t="shared" si="2"/>
        <v>24</v>
      </c>
      <c r="B36" s="205" t="s">
        <v>478</v>
      </c>
      <c r="C36" s="206" t="s">
        <v>115</v>
      </c>
      <c r="D36" s="206" t="s">
        <v>91</v>
      </c>
      <c r="E36" s="206" t="s">
        <v>193</v>
      </c>
      <c r="F36" s="206" t="s">
        <v>94</v>
      </c>
      <c r="G36" s="207">
        <v>100</v>
      </c>
      <c r="H36" s="111">
        <v>100</v>
      </c>
      <c r="I36" s="111">
        <v>0</v>
      </c>
      <c r="J36" s="111"/>
      <c r="K36" s="111">
        <f t="shared" si="0"/>
        <v>0</v>
      </c>
      <c r="L36" s="12">
        <f t="shared" si="1"/>
        <v>0</v>
      </c>
      <c r="M36" s="15"/>
      <c r="N36" s="12" t="e">
        <f t="shared" si="3"/>
        <v>#DIV/0!</v>
      </c>
    </row>
    <row r="37" spans="1:14" ht="102">
      <c r="A37" s="3">
        <f t="shared" si="2"/>
        <v>25</v>
      </c>
      <c r="B37" s="205" t="s">
        <v>479</v>
      </c>
      <c r="C37" s="206" t="s">
        <v>115</v>
      </c>
      <c r="D37" s="206" t="s">
        <v>91</v>
      </c>
      <c r="E37" s="206" t="s">
        <v>194</v>
      </c>
      <c r="F37" s="206" t="s">
        <v>94</v>
      </c>
      <c r="G37" s="207">
        <v>100</v>
      </c>
      <c r="H37" s="111">
        <v>100</v>
      </c>
      <c r="I37" s="111">
        <v>0</v>
      </c>
      <c r="J37" s="111"/>
      <c r="K37" s="111">
        <f t="shared" si="0"/>
        <v>0</v>
      </c>
      <c r="L37" s="12">
        <f t="shared" si="1"/>
        <v>0</v>
      </c>
      <c r="M37" s="15"/>
      <c r="N37" s="12" t="e">
        <f t="shared" si="3"/>
        <v>#DIV/0!</v>
      </c>
    </row>
    <row r="38" spans="1:14" ht="25.5">
      <c r="A38" s="3">
        <f t="shared" si="2"/>
        <v>26</v>
      </c>
      <c r="B38" s="205" t="s">
        <v>470</v>
      </c>
      <c r="C38" s="206" t="s">
        <v>115</v>
      </c>
      <c r="D38" s="206" t="s">
        <v>91</v>
      </c>
      <c r="E38" s="206" t="s">
        <v>194</v>
      </c>
      <c r="F38" s="206" t="s">
        <v>192</v>
      </c>
      <c r="G38" s="207">
        <v>100</v>
      </c>
      <c r="H38" s="111">
        <v>100</v>
      </c>
      <c r="I38" s="111">
        <v>0</v>
      </c>
      <c r="J38" s="111"/>
      <c r="K38" s="111">
        <f t="shared" si="0"/>
        <v>0</v>
      </c>
      <c r="L38" s="12">
        <f t="shared" si="1"/>
        <v>0</v>
      </c>
      <c r="M38" s="15"/>
      <c r="N38" s="12" t="e">
        <f t="shared" si="3"/>
        <v>#DIV/0!</v>
      </c>
    </row>
    <row r="39" spans="1:14" ht="51">
      <c r="A39" s="3">
        <f t="shared" si="2"/>
        <v>27</v>
      </c>
      <c r="B39" s="205" t="s">
        <v>480</v>
      </c>
      <c r="C39" s="206" t="s">
        <v>115</v>
      </c>
      <c r="D39" s="206" t="s">
        <v>91</v>
      </c>
      <c r="E39" s="206" t="s">
        <v>195</v>
      </c>
      <c r="F39" s="206" t="s">
        <v>94</v>
      </c>
      <c r="G39" s="207">
        <v>18389347.13</v>
      </c>
      <c r="H39" s="111">
        <v>18389347.13</v>
      </c>
      <c r="I39" s="111">
        <v>17559619.75</v>
      </c>
      <c r="J39" s="111"/>
      <c r="K39" s="111">
        <f t="shared" si="0"/>
        <v>17559619.75</v>
      </c>
      <c r="L39" s="12">
        <f t="shared" si="1"/>
        <v>0.9548799979610805</v>
      </c>
      <c r="M39" s="15"/>
      <c r="N39" s="12">
        <f t="shared" si="3"/>
        <v>0</v>
      </c>
    </row>
    <row r="40" spans="1:14" ht="51">
      <c r="A40" s="3">
        <f t="shared" si="2"/>
        <v>28</v>
      </c>
      <c r="B40" s="205" t="s">
        <v>481</v>
      </c>
      <c r="C40" s="206" t="s">
        <v>115</v>
      </c>
      <c r="D40" s="206" t="s">
        <v>91</v>
      </c>
      <c r="E40" s="206" t="s">
        <v>196</v>
      </c>
      <c r="F40" s="206" t="s">
        <v>94</v>
      </c>
      <c r="G40" s="207">
        <v>477100</v>
      </c>
      <c r="H40" s="111">
        <v>477100</v>
      </c>
      <c r="I40" s="111">
        <v>475498</v>
      </c>
      <c r="J40" s="111"/>
      <c r="K40" s="111">
        <f t="shared" si="0"/>
        <v>475498</v>
      </c>
      <c r="L40" s="12">
        <f t="shared" si="1"/>
        <v>0.9966422133724586</v>
      </c>
      <c r="M40" s="15"/>
      <c r="N40" s="12">
        <f t="shared" si="3"/>
        <v>0</v>
      </c>
    </row>
    <row r="41" spans="1:14" ht="25.5">
      <c r="A41" s="3">
        <f t="shared" si="2"/>
        <v>29</v>
      </c>
      <c r="B41" s="205" t="s">
        <v>470</v>
      </c>
      <c r="C41" s="206" t="s">
        <v>115</v>
      </c>
      <c r="D41" s="206" t="s">
        <v>91</v>
      </c>
      <c r="E41" s="206" t="s">
        <v>196</v>
      </c>
      <c r="F41" s="206" t="s">
        <v>192</v>
      </c>
      <c r="G41" s="207">
        <v>477100</v>
      </c>
      <c r="H41" s="111">
        <v>477100</v>
      </c>
      <c r="I41" s="111">
        <v>475498</v>
      </c>
      <c r="J41" s="111"/>
      <c r="K41" s="111">
        <f t="shared" si="0"/>
        <v>475498</v>
      </c>
      <c r="L41" s="12">
        <f t="shared" si="1"/>
        <v>0.9966422133724586</v>
      </c>
      <c r="M41" s="15"/>
      <c r="N41" s="12">
        <f t="shared" si="3"/>
        <v>0</v>
      </c>
    </row>
    <row r="42" spans="1:14" ht="38.25">
      <c r="A42" s="3">
        <f t="shared" si="2"/>
        <v>30</v>
      </c>
      <c r="B42" s="205" t="s">
        <v>482</v>
      </c>
      <c r="C42" s="206" t="s">
        <v>115</v>
      </c>
      <c r="D42" s="206" t="s">
        <v>91</v>
      </c>
      <c r="E42" s="206" t="s">
        <v>197</v>
      </c>
      <c r="F42" s="206" t="s">
        <v>94</v>
      </c>
      <c r="G42" s="207">
        <v>455350</v>
      </c>
      <c r="H42" s="111">
        <v>455350</v>
      </c>
      <c r="I42" s="111">
        <v>454704</v>
      </c>
      <c r="J42" s="111"/>
      <c r="K42" s="111">
        <f t="shared" si="0"/>
        <v>454704</v>
      </c>
      <c r="L42" s="12">
        <f t="shared" si="1"/>
        <v>0.9985813110793895</v>
      </c>
      <c r="M42" s="15"/>
      <c r="N42" s="12">
        <f t="shared" si="3"/>
        <v>0</v>
      </c>
    </row>
    <row r="43" spans="1:14" ht="25.5">
      <c r="A43" s="3">
        <f t="shared" si="2"/>
        <v>31</v>
      </c>
      <c r="B43" s="205" t="s">
        <v>470</v>
      </c>
      <c r="C43" s="206" t="s">
        <v>115</v>
      </c>
      <c r="D43" s="206" t="s">
        <v>91</v>
      </c>
      <c r="E43" s="206" t="s">
        <v>197</v>
      </c>
      <c r="F43" s="206" t="s">
        <v>192</v>
      </c>
      <c r="G43" s="207">
        <v>455350</v>
      </c>
      <c r="H43" s="111">
        <v>455350</v>
      </c>
      <c r="I43" s="111">
        <v>454704</v>
      </c>
      <c r="J43" s="111"/>
      <c r="K43" s="111">
        <f t="shared" si="0"/>
        <v>454704</v>
      </c>
      <c r="L43" s="12">
        <f t="shared" si="1"/>
        <v>0.9985813110793895</v>
      </c>
      <c r="M43" s="15"/>
      <c r="N43" s="12">
        <f t="shared" si="3"/>
        <v>0</v>
      </c>
    </row>
    <row r="44" spans="1:14" ht="51">
      <c r="A44" s="3">
        <f t="shared" si="2"/>
        <v>32</v>
      </c>
      <c r="B44" s="205" t="s">
        <v>483</v>
      </c>
      <c r="C44" s="206" t="s">
        <v>115</v>
      </c>
      <c r="D44" s="206" t="s">
        <v>91</v>
      </c>
      <c r="E44" s="206" t="s">
        <v>198</v>
      </c>
      <c r="F44" s="206" t="s">
        <v>94</v>
      </c>
      <c r="G44" s="207">
        <v>50000</v>
      </c>
      <c r="H44" s="111">
        <v>50000</v>
      </c>
      <c r="I44" s="111">
        <v>50000</v>
      </c>
      <c r="J44" s="111"/>
      <c r="K44" s="111">
        <f t="shared" si="0"/>
        <v>50000</v>
      </c>
      <c r="L44" s="12">
        <f t="shared" si="1"/>
        <v>1</v>
      </c>
      <c r="M44" s="15"/>
      <c r="N44" s="12">
        <f t="shared" si="3"/>
        <v>0</v>
      </c>
    </row>
    <row r="45" spans="1:14" ht="25.5">
      <c r="A45" s="3">
        <f t="shared" si="2"/>
        <v>33</v>
      </c>
      <c r="B45" s="205" t="s">
        <v>470</v>
      </c>
      <c r="C45" s="206" t="s">
        <v>115</v>
      </c>
      <c r="D45" s="206" t="s">
        <v>91</v>
      </c>
      <c r="E45" s="206" t="s">
        <v>198</v>
      </c>
      <c r="F45" s="206" t="s">
        <v>192</v>
      </c>
      <c r="G45" s="207">
        <v>50000</v>
      </c>
      <c r="H45" s="111">
        <v>50000</v>
      </c>
      <c r="I45" s="111">
        <v>50000</v>
      </c>
      <c r="J45" s="111"/>
      <c r="K45" s="111">
        <f t="shared" si="0"/>
        <v>50000</v>
      </c>
      <c r="L45" s="12">
        <f t="shared" si="1"/>
        <v>1</v>
      </c>
      <c r="M45" s="15"/>
      <c r="N45" s="12">
        <f t="shared" si="3"/>
        <v>0</v>
      </c>
    </row>
    <row r="46" spans="1:14" ht="25.5">
      <c r="A46" s="3">
        <f t="shared" si="2"/>
        <v>34</v>
      </c>
      <c r="B46" s="205" t="s">
        <v>484</v>
      </c>
      <c r="C46" s="206" t="s">
        <v>115</v>
      </c>
      <c r="D46" s="206" t="s">
        <v>91</v>
      </c>
      <c r="E46" s="206" t="s">
        <v>199</v>
      </c>
      <c r="F46" s="206" t="s">
        <v>94</v>
      </c>
      <c r="G46" s="207">
        <v>476900</v>
      </c>
      <c r="H46" s="111">
        <v>476900</v>
      </c>
      <c r="I46" s="111">
        <v>316993.7</v>
      </c>
      <c r="J46" s="111"/>
      <c r="K46" s="111">
        <f t="shared" si="0"/>
        <v>316993.7</v>
      </c>
      <c r="L46" s="12">
        <f t="shared" si="1"/>
        <v>0.6646963724051164</v>
      </c>
      <c r="M46" s="15"/>
      <c r="N46" s="12">
        <f t="shared" si="3"/>
        <v>0</v>
      </c>
    </row>
    <row r="47" spans="1:14" ht="25.5">
      <c r="A47" s="3">
        <f t="shared" si="2"/>
        <v>35</v>
      </c>
      <c r="B47" s="205" t="s">
        <v>468</v>
      </c>
      <c r="C47" s="206" t="s">
        <v>115</v>
      </c>
      <c r="D47" s="206" t="s">
        <v>91</v>
      </c>
      <c r="E47" s="206" t="s">
        <v>199</v>
      </c>
      <c r="F47" s="206" t="s">
        <v>190</v>
      </c>
      <c r="G47" s="207">
        <v>176900</v>
      </c>
      <c r="H47" s="111">
        <v>176900</v>
      </c>
      <c r="I47" s="111">
        <v>63543.7</v>
      </c>
      <c r="J47" s="111"/>
      <c r="K47" s="111">
        <f t="shared" si="0"/>
        <v>63543.7</v>
      </c>
      <c r="L47" s="12">
        <f t="shared" si="1"/>
        <v>0.3592068965517241</v>
      </c>
      <c r="M47" s="15"/>
      <c r="N47" s="12">
        <f t="shared" si="3"/>
        <v>0</v>
      </c>
    </row>
    <row r="48" spans="1:14" ht="25.5">
      <c r="A48" s="3">
        <f t="shared" si="2"/>
        <v>36</v>
      </c>
      <c r="B48" s="205" t="s">
        <v>470</v>
      </c>
      <c r="C48" s="206" t="s">
        <v>115</v>
      </c>
      <c r="D48" s="206" t="s">
        <v>91</v>
      </c>
      <c r="E48" s="206" t="s">
        <v>199</v>
      </c>
      <c r="F48" s="206" t="s">
        <v>192</v>
      </c>
      <c r="G48" s="207">
        <v>300000</v>
      </c>
      <c r="H48" s="111">
        <v>300000</v>
      </c>
      <c r="I48" s="111">
        <v>253450</v>
      </c>
      <c r="J48" s="111"/>
      <c r="K48" s="111">
        <f t="shared" si="0"/>
        <v>253450</v>
      </c>
      <c r="L48" s="12">
        <f t="shared" si="1"/>
        <v>0.8448333333333333</v>
      </c>
      <c r="M48" s="15"/>
      <c r="N48" s="12">
        <f t="shared" si="3"/>
        <v>0</v>
      </c>
    </row>
    <row r="49" spans="1:14" ht="25.5">
      <c r="A49" s="3">
        <f t="shared" si="2"/>
        <v>37</v>
      </c>
      <c r="B49" s="205" t="s">
        <v>485</v>
      </c>
      <c r="C49" s="206" t="s">
        <v>115</v>
      </c>
      <c r="D49" s="206" t="s">
        <v>91</v>
      </c>
      <c r="E49" s="206" t="s">
        <v>486</v>
      </c>
      <c r="F49" s="206" t="s">
        <v>94</v>
      </c>
      <c r="G49" s="207">
        <v>10000</v>
      </c>
      <c r="H49" s="111">
        <v>10000</v>
      </c>
      <c r="I49" s="111">
        <v>0</v>
      </c>
      <c r="J49" s="111"/>
      <c r="K49" s="111">
        <f t="shared" si="0"/>
        <v>0</v>
      </c>
      <c r="L49" s="12">
        <f t="shared" si="1"/>
        <v>0</v>
      </c>
      <c r="M49" s="15"/>
      <c r="N49" s="12" t="e">
        <f t="shared" si="3"/>
        <v>#DIV/0!</v>
      </c>
    </row>
    <row r="50" spans="1:14" ht="25.5">
      <c r="A50" s="3">
        <f t="shared" si="2"/>
        <v>38</v>
      </c>
      <c r="B50" s="205" t="s">
        <v>470</v>
      </c>
      <c r="C50" s="206" t="s">
        <v>115</v>
      </c>
      <c r="D50" s="206" t="s">
        <v>91</v>
      </c>
      <c r="E50" s="206" t="s">
        <v>486</v>
      </c>
      <c r="F50" s="206" t="s">
        <v>192</v>
      </c>
      <c r="G50" s="207">
        <v>10000</v>
      </c>
      <c r="H50" s="111">
        <v>10000</v>
      </c>
      <c r="I50" s="111">
        <v>0</v>
      </c>
      <c r="J50" s="111"/>
      <c r="K50" s="111">
        <f t="shared" si="0"/>
        <v>0</v>
      </c>
      <c r="L50" s="12">
        <f t="shared" si="1"/>
        <v>0</v>
      </c>
      <c r="M50" s="15"/>
      <c r="N50" s="12" t="e">
        <f t="shared" si="3"/>
        <v>#DIV/0!</v>
      </c>
    </row>
    <row r="51" spans="1:14" ht="38.25">
      <c r="A51" s="3">
        <f t="shared" si="2"/>
        <v>39</v>
      </c>
      <c r="B51" s="205" t="s">
        <v>487</v>
      </c>
      <c r="C51" s="206" t="s">
        <v>115</v>
      </c>
      <c r="D51" s="206" t="s">
        <v>91</v>
      </c>
      <c r="E51" s="206" t="s">
        <v>200</v>
      </c>
      <c r="F51" s="206" t="s">
        <v>94</v>
      </c>
      <c r="G51" s="207">
        <v>150000</v>
      </c>
      <c r="H51" s="111">
        <v>150000</v>
      </c>
      <c r="I51" s="111">
        <v>142984</v>
      </c>
      <c r="J51" s="111"/>
      <c r="K51" s="111">
        <f t="shared" si="0"/>
        <v>142984</v>
      </c>
      <c r="L51" s="12">
        <f t="shared" si="1"/>
        <v>0.9532266666666667</v>
      </c>
      <c r="M51" s="15"/>
      <c r="N51" s="12">
        <f t="shared" si="3"/>
        <v>0</v>
      </c>
    </row>
    <row r="52" spans="1:14" ht="25.5">
      <c r="A52" s="3">
        <f t="shared" si="2"/>
        <v>40</v>
      </c>
      <c r="B52" s="205" t="s">
        <v>470</v>
      </c>
      <c r="C52" s="206" t="s">
        <v>115</v>
      </c>
      <c r="D52" s="206" t="s">
        <v>91</v>
      </c>
      <c r="E52" s="206" t="s">
        <v>200</v>
      </c>
      <c r="F52" s="206" t="s">
        <v>192</v>
      </c>
      <c r="G52" s="207">
        <v>150000</v>
      </c>
      <c r="H52" s="111">
        <v>150000</v>
      </c>
      <c r="I52" s="111">
        <v>142984</v>
      </c>
      <c r="J52" s="111"/>
      <c r="K52" s="111">
        <f t="shared" si="0"/>
        <v>142984</v>
      </c>
      <c r="L52" s="12">
        <f t="shared" si="1"/>
        <v>0.9532266666666667</v>
      </c>
      <c r="M52" s="15"/>
      <c r="N52" s="12">
        <f t="shared" si="3"/>
        <v>0</v>
      </c>
    </row>
    <row r="53" spans="1:14" ht="38.25">
      <c r="A53" s="3">
        <f t="shared" si="2"/>
        <v>41</v>
      </c>
      <c r="B53" s="205" t="s">
        <v>488</v>
      </c>
      <c r="C53" s="206" t="s">
        <v>115</v>
      </c>
      <c r="D53" s="206" t="s">
        <v>91</v>
      </c>
      <c r="E53" s="206" t="s">
        <v>201</v>
      </c>
      <c r="F53" s="206" t="s">
        <v>94</v>
      </c>
      <c r="G53" s="207">
        <v>296000</v>
      </c>
      <c r="H53" s="111">
        <v>296000</v>
      </c>
      <c r="I53" s="111">
        <v>291800</v>
      </c>
      <c r="J53" s="111"/>
      <c r="K53" s="111">
        <f t="shared" si="0"/>
        <v>291800</v>
      </c>
      <c r="L53" s="12">
        <f t="shared" si="1"/>
        <v>0.9858108108108108</v>
      </c>
      <c r="M53" s="15"/>
      <c r="N53" s="12">
        <f t="shared" si="3"/>
        <v>0</v>
      </c>
    </row>
    <row r="54" spans="1:14" ht="25.5">
      <c r="A54" s="3">
        <f t="shared" si="2"/>
        <v>42</v>
      </c>
      <c r="B54" s="205" t="s">
        <v>470</v>
      </c>
      <c r="C54" s="206" t="s">
        <v>115</v>
      </c>
      <c r="D54" s="206" t="s">
        <v>91</v>
      </c>
      <c r="E54" s="206" t="s">
        <v>201</v>
      </c>
      <c r="F54" s="206" t="s">
        <v>192</v>
      </c>
      <c r="G54" s="207">
        <v>192000</v>
      </c>
      <c r="H54" s="111">
        <v>192000</v>
      </c>
      <c r="I54" s="111">
        <v>188808</v>
      </c>
      <c r="J54" s="111"/>
      <c r="K54" s="111">
        <f t="shared" si="0"/>
        <v>188808</v>
      </c>
      <c r="L54" s="12">
        <f t="shared" si="1"/>
        <v>0.983375</v>
      </c>
      <c r="M54" s="15"/>
      <c r="N54" s="12">
        <f t="shared" si="3"/>
        <v>0</v>
      </c>
    </row>
    <row r="55" spans="1:14" ht="12.75">
      <c r="A55" s="3">
        <f t="shared" si="2"/>
        <v>43</v>
      </c>
      <c r="B55" s="205" t="s">
        <v>489</v>
      </c>
      <c r="C55" s="206" t="s">
        <v>115</v>
      </c>
      <c r="D55" s="206" t="s">
        <v>91</v>
      </c>
      <c r="E55" s="206" t="s">
        <v>201</v>
      </c>
      <c r="F55" s="206" t="s">
        <v>202</v>
      </c>
      <c r="G55" s="207">
        <v>104000</v>
      </c>
      <c r="H55" s="111">
        <v>104000</v>
      </c>
      <c r="I55" s="111">
        <v>102992</v>
      </c>
      <c r="J55" s="111"/>
      <c r="K55" s="111">
        <f t="shared" si="0"/>
        <v>102992</v>
      </c>
      <c r="L55" s="12">
        <f t="shared" si="1"/>
        <v>0.9903076923076923</v>
      </c>
      <c r="M55" s="15"/>
      <c r="N55" s="12">
        <f t="shared" si="3"/>
        <v>0</v>
      </c>
    </row>
    <row r="56" spans="1:14" ht="76.5">
      <c r="A56" s="3">
        <f t="shared" si="2"/>
        <v>44</v>
      </c>
      <c r="B56" s="205" t="s">
        <v>490</v>
      </c>
      <c r="C56" s="206" t="s">
        <v>115</v>
      </c>
      <c r="D56" s="206" t="s">
        <v>91</v>
      </c>
      <c r="E56" s="206" t="s">
        <v>203</v>
      </c>
      <c r="F56" s="206" t="s">
        <v>94</v>
      </c>
      <c r="G56" s="207">
        <v>200000</v>
      </c>
      <c r="H56" s="111">
        <v>200000</v>
      </c>
      <c r="I56" s="111">
        <v>161945.5</v>
      </c>
      <c r="J56" s="111"/>
      <c r="K56" s="111">
        <f t="shared" si="0"/>
        <v>161945.5</v>
      </c>
      <c r="L56" s="12">
        <f t="shared" si="1"/>
        <v>0.8097275</v>
      </c>
      <c r="M56" s="15"/>
      <c r="N56" s="12">
        <f t="shared" si="3"/>
        <v>0</v>
      </c>
    </row>
    <row r="57" spans="1:14" ht="25.5">
      <c r="A57" s="3">
        <f t="shared" si="2"/>
        <v>45</v>
      </c>
      <c r="B57" s="205" t="s">
        <v>470</v>
      </c>
      <c r="C57" s="206" t="s">
        <v>115</v>
      </c>
      <c r="D57" s="206" t="s">
        <v>91</v>
      </c>
      <c r="E57" s="206" t="s">
        <v>203</v>
      </c>
      <c r="F57" s="206" t="s">
        <v>192</v>
      </c>
      <c r="G57" s="207">
        <v>200000</v>
      </c>
      <c r="H57" s="111">
        <v>200000</v>
      </c>
      <c r="I57" s="111">
        <v>161945.5</v>
      </c>
      <c r="J57" s="111"/>
      <c r="K57" s="111">
        <f t="shared" si="0"/>
        <v>161945.5</v>
      </c>
      <c r="L57" s="12">
        <f t="shared" si="1"/>
        <v>0.8097275</v>
      </c>
      <c r="M57" s="15"/>
      <c r="N57" s="12">
        <f t="shared" si="3"/>
        <v>0</v>
      </c>
    </row>
    <row r="58" spans="1:14" ht="51">
      <c r="A58" s="3">
        <f t="shared" si="2"/>
        <v>46</v>
      </c>
      <c r="B58" s="205" t="s">
        <v>491</v>
      </c>
      <c r="C58" s="206" t="s">
        <v>115</v>
      </c>
      <c r="D58" s="206" t="s">
        <v>91</v>
      </c>
      <c r="E58" s="206" t="s">
        <v>204</v>
      </c>
      <c r="F58" s="206" t="s">
        <v>94</v>
      </c>
      <c r="G58" s="207">
        <v>52000</v>
      </c>
      <c r="H58" s="111">
        <v>52000</v>
      </c>
      <c r="I58" s="111">
        <v>51810</v>
      </c>
      <c r="J58" s="111"/>
      <c r="K58" s="111">
        <f t="shared" si="0"/>
        <v>51810</v>
      </c>
      <c r="L58" s="12">
        <f t="shared" si="1"/>
        <v>0.9963461538461539</v>
      </c>
      <c r="M58" s="15"/>
      <c r="N58" s="12">
        <f t="shared" si="3"/>
        <v>0</v>
      </c>
    </row>
    <row r="59" spans="1:14" ht="25.5">
      <c r="A59" s="3">
        <f t="shared" si="2"/>
        <v>47</v>
      </c>
      <c r="B59" s="205" t="s">
        <v>470</v>
      </c>
      <c r="C59" s="206" t="s">
        <v>115</v>
      </c>
      <c r="D59" s="206" t="s">
        <v>91</v>
      </c>
      <c r="E59" s="206" t="s">
        <v>204</v>
      </c>
      <c r="F59" s="206" t="s">
        <v>192</v>
      </c>
      <c r="G59" s="207">
        <v>52000</v>
      </c>
      <c r="H59" s="111">
        <v>52000</v>
      </c>
      <c r="I59" s="111">
        <v>51810</v>
      </c>
      <c r="J59" s="111"/>
      <c r="K59" s="111">
        <f t="shared" si="0"/>
        <v>51810</v>
      </c>
      <c r="L59" s="12">
        <f t="shared" si="1"/>
        <v>0.9963461538461539</v>
      </c>
      <c r="M59" s="15"/>
      <c r="N59" s="12">
        <f t="shared" si="3"/>
        <v>0</v>
      </c>
    </row>
    <row r="60" spans="1:14" ht="25.5">
      <c r="A60" s="3">
        <f t="shared" si="2"/>
        <v>48</v>
      </c>
      <c r="B60" s="205" t="s">
        <v>492</v>
      </c>
      <c r="C60" s="206" t="s">
        <v>115</v>
      </c>
      <c r="D60" s="206" t="s">
        <v>91</v>
      </c>
      <c r="E60" s="206" t="s">
        <v>205</v>
      </c>
      <c r="F60" s="206" t="s">
        <v>94</v>
      </c>
      <c r="G60" s="207">
        <v>110000</v>
      </c>
      <c r="H60" s="111">
        <v>110000</v>
      </c>
      <c r="I60" s="111">
        <v>59911.22</v>
      </c>
      <c r="J60" s="111"/>
      <c r="K60" s="111">
        <f t="shared" si="0"/>
        <v>59911.22</v>
      </c>
      <c r="L60" s="12">
        <f t="shared" si="1"/>
        <v>0.5446474545454546</v>
      </c>
      <c r="M60" s="15"/>
      <c r="N60" s="12">
        <f t="shared" si="3"/>
        <v>0</v>
      </c>
    </row>
    <row r="61" spans="1:14" ht="25.5">
      <c r="A61" s="3">
        <f t="shared" si="2"/>
        <v>49</v>
      </c>
      <c r="B61" s="205" t="s">
        <v>470</v>
      </c>
      <c r="C61" s="206" t="s">
        <v>115</v>
      </c>
      <c r="D61" s="206" t="s">
        <v>91</v>
      </c>
      <c r="E61" s="206" t="s">
        <v>205</v>
      </c>
      <c r="F61" s="206" t="s">
        <v>192</v>
      </c>
      <c r="G61" s="207">
        <v>110000</v>
      </c>
      <c r="H61" s="111">
        <v>110000</v>
      </c>
      <c r="I61" s="111">
        <v>59911.22</v>
      </c>
      <c r="J61" s="111"/>
      <c r="K61" s="111">
        <f t="shared" si="0"/>
        <v>59911.22</v>
      </c>
      <c r="L61" s="12">
        <f t="shared" si="1"/>
        <v>0.5446474545454546</v>
      </c>
      <c r="M61" s="15"/>
      <c r="N61" s="12">
        <f t="shared" si="3"/>
        <v>0</v>
      </c>
    </row>
    <row r="62" spans="1:14" ht="25.5">
      <c r="A62" s="3">
        <f t="shared" si="2"/>
        <v>50</v>
      </c>
      <c r="B62" s="205" t="s">
        <v>493</v>
      </c>
      <c r="C62" s="206" t="s">
        <v>115</v>
      </c>
      <c r="D62" s="206" t="s">
        <v>91</v>
      </c>
      <c r="E62" s="206" t="s">
        <v>206</v>
      </c>
      <c r="F62" s="206" t="s">
        <v>94</v>
      </c>
      <c r="G62" s="207">
        <v>50000</v>
      </c>
      <c r="H62" s="111">
        <v>50000</v>
      </c>
      <c r="I62" s="111">
        <v>50000</v>
      </c>
      <c r="J62" s="111"/>
      <c r="K62" s="111">
        <f t="shared" si="0"/>
        <v>50000</v>
      </c>
      <c r="L62" s="12">
        <f t="shared" si="1"/>
        <v>1</v>
      </c>
      <c r="M62" s="15"/>
      <c r="N62" s="12">
        <f t="shared" si="3"/>
        <v>0</v>
      </c>
    </row>
    <row r="63" spans="1:14" ht="12.75">
      <c r="A63" s="3">
        <f t="shared" si="2"/>
        <v>51</v>
      </c>
      <c r="B63" s="205" t="s">
        <v>471</v>
      </c>
      <c r="C63" s="206" t="s">
        <v>115</v>
      </c>
      <c r="D63" s="206" t="s">
        <v>91</v>
      </c>
      <c r="E63" s="206" t="s">
        <v>206</v>
      </c>
      <c r="F63" s="206" t="s">
        <v>207</v>
      </c>
      <c r="G63" s="207">
        <v>50000</v>
      </c>
      <c r="H63" s="111">
        <v>50000</v>
      </c>
      <c r="I63" s="111">
        <v>50000</v>
      </c>
      <c r="J63" s="111"/>
      <c r="K63" s="111">
        <f t="shared" si="0"/>
        <v>50000</v>
      </c>
      <c r="L63" s="12">
        <f t="shared" si="1"/>
        <v>1</v>
      </c>
      <c r="M63" s="15"/>
      <c r="N63" s="12">
        <f t="shared" si="3"/>
        <v>0</v>
      </c>
    </row>
    <row r="64" spans="1:14" ht="51">
      <c r="A64" s="3">
        <f t="shared" si="2"/>
        <v>52</v>
      </c>
      <c r="B64" s="205" t="s">
        <v>494</v>
      </c>
      <c r="C64" s="206" t="s">
        <v>115</v>
      </c>
      <c r="D64" s="206" t="s">
        <v>91</v>
      </c>
      <c r="E64" s="206" t="s">
        <v>208</v>
      </c>
      <c r="F64" s="206" t="s">
        <v>94</v>
      </c>
      <c r="G64" s="207">
        <v>65000</v>
      </c>
      <c r="H64" s="111">
        <v>65000</v>
      </c>
      <c r="I64" s="111">
        <v>27000</v>
      </c>
      <c r="J64" s="111"/>
      <c r="K64" s="111">
        <f t="shared" si="0"/>
        <v>27000</v>
      </c>
      <c r="L64" s="12">
        <f t="shared" si="1"/>
        <v>0.4153846153846154</v>
      </c>
      <c r="M64" s="15"/>
      <c r="N64" s="12">
        <f t="shared" si="3"/>
        <v>0</v>
      </c>
    </row>
    <row r="65" spans="1:14" ht="25.5">
      <c r="A65" s="3">
        <f t="shared" si="2"/>
        <v>53</v>
      </c>
      <c r="B65" s="205" t="s">
        <v>470</v>
      </c>
      <c r="C65" s="206" t="s">
        <v>115</v>
      </c>
      <c r="D65" s="206" t="s">
        <v>91</v>
      </c>
      <c r="E65" s="206" t="s">
        <v>208</v>
      </c>
      <c r="F65" s="206" t="s">
        <v>192</v>
      </c>
      <c r="G65" s="207">
        <v>65000</v>
      </c>
      <c r="H65" s="111">
        <v>65000</v>
      </c>
      <c r="I65" s="111">
        <v>27000</v>
      </c>
      <c r="J65" s="111"/>
      <c r="K65" s="111">
        <f t="shared" si="0"/>
        <v>27000</v>
      </c>
      <c r="L65" s="12">
        <f t="shared" si="1"/>
        <v>0.4153846153846154</v>
      </c>
      <c r="M65" s="15"/>
      <c r="N65" s="12">
        <f t="shared" si="3"/>
        <v>0</v>
      </c>
    </row>
    <row r="66" spans="1:14" ht="38.25">
      <c r="A66" s="3">
        <f t="shared" si="2"/>
        <v>54</v>
      </c>
      <c r="B66" s="205" t="s">
        <v>495</v>
      </c>
      <c r="C66" s="206" t="s">
        <v>115</v>
      </c>
      <c r="D66" s="206" t="s">
        <v>91</v>
      </c>
      <c r="E66" s="206" t="s">
        <v>209</v>
      </c>
      <c r="F66" s="206" t="s">
        <v>94</v>
      </c>
      <c r="G66" s="207">
        <v>80000</v>
      </c>
      <c r="H66" s="111">
        <v>80000</v>
      </c>
      <c r="I66" s="111">
        <v>17500</v>
      </c>
      <c r="J66" s="111"/>
      <c r="K66" s="111">
        <f t="shared" si="0"/>
        <v>17500</v>
      </c>
      <c r="L66" s="12">
        <f t="shared" si="1"/>
        <v>0.21875</v>
      </c>
      <c r="M66" s="15"/>
      <c r="N66" s="12">
        <f t="shared" si="3"/>
        <v>0</v>
      </c>
    </row>
    <row r="67" spans="1:14" ht="25.5">
      <c r="A67" s="3">
        <f t="shared" si="2"/>
        <v>55</v>
      </c>
      <c r="B67" s="205" t="s">
        <v>470</v>
      </c>
      <c r="C67" s="206" t="s">
        <v>115</v>
      </c>
      <c r="D67" s="206" t="s">
        <v>91</v>
      </c>
      <c r="E67" s="206" t="s">
        <v>209</v>
      </c>
      <c r="F67" s="206" t="s">
        <v>192</v>
      </c>
      <c r="G67" s="207">
        <v>80000</v>
      </c>
      <c r="H67" s="111">
        <v>80000</v>
      </c>
      <c r="I67" s="111">
        <v>17500</v>
      </c>
      <c r="J67" s="111"/>
      <c r="K67" s="111">
        <f t="shared" si="0"/>
        <v>17500</v>
      </c>
      <c r="L67" s="12">
        <f t="shared" si="1"/>
        <v>0.21875</v>
      </c>
      <c r="M67" s="15"/>
      <c r="N67" s="12">
        <f t="shared" si="3"/>
        <v>0</v>
      </c>
    </row>
    <row r="68" spans="1:14" ht="89.25">
      <c r="A68" s="3">
        <f t="shared" si="2"/>
        <v>56</v>
      </c>
      <c r="B68" s="205" t="s">
        <v>496</v>
      </c>
      <c r="C68" s="206" t="s">
        <v>115</v>
      </c>
      <c r="D68" s="206" t="s">
        <v>91</v>
      </c>
      <c r="E68" s="206" t="s">
        <v>210</v>
      </c>
      <c r="F68" s="206" t="s">
        <v>94</v>
      </c>
      <c r="G68" s="207">
        <v>100000</v>
      </c>
      <c r="H68" s="111">
        <v>100000</v>
      </c>
      <c r="I68" s="111">
        <v>98510</v>
      </c>
      <c r="J68" s="111"/>
      <c r="K68" s="111">
        <f t="shared" si="0"/>
        <v>98510</v>
      </c>
      <c r="L68" s="12">
        <f t="shared" si="1"/>
        <v>0.9851</v>
      </c>
      <c r="M68" s="15"/>
      <c r="N68" s="12">
        <f t="shared" si="3"/>
        <v>0</v>
      </c>
    </row>
    <row r="69" spans="1:14" ht="25.5">
      <c r="A69" s="3">
        <f t="shared" si="2"/>
        <v>57</v>
      </c>
      <c r="B69" s="205" t="s">
        <v>470</v>
      </c>
      <c r="C69" s="206" t="s">
        <v>115</v>
      </c>
      <c r="D69" s="206" t="s">
        <v>91</v>
      </c>
      <c r="E69" s="206" t="s">
        <v>210</v>
      </c>
      <c r="F69" s="206" t="s">
        <v>192</v>
      </c>
      <c r="G69" s="207">
        <v>100000</v>
      </c>
      <c r="H69" s="111">
        <v>100000</v>
      </c>
      <c r="I69" s="111">
        <v>98510</v>
      </c>
      <c r="J69" s="111"/>
      <c r="K69" s="111">
        <f t="shared" si="0"/>
        <v>98510</v>
      </c>
      <c r="L69" s="12">
        <f t="shared" si="1"/>
        <v>0.9851</v>
      </c>
      <c r="M69" s="15"/>
      <c r="N69" s="12">
        <f t="shared" si="3"/>
        <v>0</v>
      </c>
    </row>
    <row r="70" spans="1:14" ht="25.5">
      <c r="A70" s="3">
        <f t="shared" si="2"/>
        <v>58</v>
      </c>
      <c r="B70" s="205" t="s">
        <v>497</v>
      </c>
      <c r="C70" s="206" t="s">
        <v>115</v>
      </c>
      <c r="D70" s="206" t="s">
        <v>91</v>
      </c>
      <c r="E70" s="206" t="s">
        <v>498</v>
      </c>
      <c r="F70" s="206" t="s">
        <v>94</v>
      </c>
      <c r="G70" s="207">
        <v>160000</v>
      </c>
      <c r="H70" s="111">
        <v>160000</v>
      </c>
      <c r="I70" s="111">
        <v>21924.75</v>
      </c>
      <c r="J70" s="111"/>
      <c r="K70" s="111">
        <f t="shared" si="0"/>
        <v>21924.75</v>
      </c>
      <c r="L70" s="12">
        <f t="shared" si="1"/>
        <v>0.1370296875</v>
      </c>
      <c r="M70" s="15"/>
      <c r="N70" s="12">
        <f t="shared" si="3"/>
        <v>0</v>
      </c>
    </row>
    <row r="71" spans="1:14" ht="25.5">
      <c r="A71" s="3">
        <f t="shared" si="2"/>
        <v>59</v>
      </c>
      <c r="B71" s="205" t="s">
        <v>470</v>
      </c>
      <c r="C71" s="206" t="s">
        <v>115</v>
      </c>
      <c r="D71" s="206" t="s">
        <v>91</v>
      </c>
      <c r="E71" s="206" t="s">
        <v>498</v>
      </c>
      <c r="F71" s="206" t="s">
        <v>192</v>
      </c>
      <c r="G71" s="207">
        <v>160000</v>
      </c>
      <c r="H71" s="111">
        <v>160000</v>
      </c>
      <c r="I71" s="111">
        <v>21924.75</v>
      </c>
      <c r="J71" s="111"/>
      <c r="K71" s="111">
        <f t="shared" si="0"/>
        <v>21924.75</v>
      </c>
      <c r="L71" s="12">
        <f t="shared" si="1"/>
        <v>0.1370296875</v>
      </c>
      <c r="M71" s="15"/>
      <c r="N71" s="12">
        <f t="shared" si="3"/>
        <v>0</v>
      </c>
    </row>
    <row r="72" spans="1:14" ht="51">
      <c r="A72" s="3">
        <f t="shared" si="2"/>
        <v>60</v>
      </c>
      <c r="B72" s="205" t="s">
        <v>499</v>
      </c>
      <c r="C72" s="206" t="s">
        <v>115</v>
      </c>
      <c r="D72" s="206" t="s">
        <v>91</v>
      </c>
      <c r="E72" s="206" t="s">
        <v>500</v>
      </c>
      <c r="F72" s="206" t="s">
        <v>94</v>
      </c>
      <c r="G72" s="207">
        <v>30000</v>
      </c>
      <c r="H72" s="111">
        <v>30000</v>
      </c>
      <c r="I72" s="111">
        <v>0</v>
      </c>
      <c r="J72" s="111"/>
      <c r="K72" s="111">
        <f t="shared" si="0"/>
        <v>0</v>
      </c>
      <c r="L72" s="12">
        <f t="shared" si="1"/>
        <v>0</v>
      </c>
      <c r="M72" s="15"/>
      <c r="N72" s="12" t="e">
        <f t="shared" si="3"/>
        <v>#DIV/0!</v>
      </c>
    </row>
    <row r="73" spans="1:14" ht="25.5">
      <c r="A73" s="3">
        <f t="shared" si="2"/>
        <v>61</v>
      </c>
      <c r="B73" s="205" t="s">
        <v>470</v>
      </c>
      <c r="C73" s="206" t="s">
        <v>115</v>
      </c>
      <c r="D73" s="206" t="s">
        <v>91</v>
      </c>
      <c r="E73" s="206" t="s">
        <v>500</v>
      </c>
      <c r="F73" s="206" t="s">
        <v>192</v>
      </c>
      <c r="G73" s="207">
        <v>30000</v>
      </c>
      <c r="H73" s="111">
        <v>30000</v>
      </c>
      <c r="I73" s="111">
        <v>0</v>
      </c>
      <c r="J73" s="111"/>
      <c r="K73" s="111">
        <f t="shared" si="0"/>
        <v>0</v>
      </c>
      <c r="L73" s="12">
        <f t="shared" si="1"/>
        <v>0</v>
      </c>
      <c r="M73" s="15"/>
      <c r="N73" s="12" t="e">
        <f t="shared" si="3"/>
        <v>#DIV/0!</v>
      </c>
    </row>
    <row r="74" spans="1:14" ht="63.75">
      <c r="A74" s="3">
        <f t="shared" si="2"/>
        <v>62</v>
      </c>
      <c r="B74" s="205" t="s">
        <v>501</v>
      </c>
      <c r="C74" s="206" t="s">
        <v>115</v>
      </c>
      <c r="D74" s="206" t="s">
        <v>91</v>
      </c>
      <c r="E74" s="206" t="s">
        <v>211</v>
      </c>
      <c r="F74" s="206" t="s">
        <v>94</v>
      </c>
      <c r="G74" s="207">
        <v>500000</v>
      </c>
      <c r="H74" s="111">
        <v>500000</v>
      </c>
      <c r="I74" s="111">
        <v>500000</v>
      </c>
      <c r="J74" s="111"/>
      <c r="K74" s="111">
        <f t="shared" si="0"/>
        <v>500000</v>
      </c>
      <c r="L74" s="12">
        <f t="shared" si="1"/>
        <v>1</v>
      </c>
      <c r="M74" s="15"/>
      <c r="N74" s="12">
        <f t="shared" si="3"/>
        <v>0</v>
      </c>
    </row>
    <row r="75" spans="1:14" ht="38.25">
      <c r="A75" s="3">
        <f t="shared" si="2"/>
        <v>63</v>
      </c>
      <c r="B75" s="205" t="s">
        <v>502</v>
      </c>
      <c r="C75" s="206" t="s">
        <v>115</v>
      </c>
      <c r="D75" s="206" t="s">
        <v>91</v>
      </c>
      <c r="E75" s="206" t="s">
        <v>211</v>
      </c>
      <c r="F75" s="206" t="s">
        <v>212</v>
      </c>
      <c r="G75" s="207">
        <v>500000</v>
      </c>
      <c r="H75" s="111">
        <v>500000</v>
      </c>
      <c r="I75" s="111">
        <v>500000</v>
      </c>
      <c r="J75" s="111"/>
      <c r="K75" s="111">
        <f t="shared" si="0"/>
        <v>500000</v>
      </c>
      <c r="L75" s="12">
        <f t="shared" si="1"/>
        <v>1</v>
      </c>
      <c r="M75" s="15"/>
      <c r="N75" s="12">
        <f t="shared" si="3"/>
        <v>0</v>
      </c>
    </row>
    <row r="76" spans="1:14" ht="76.5">
      <c r="A76" s="3">
        <f t="shared" si="2"/>
        <v>64</v>
      </c>
      <c r="B76" s="205" t="s">
        <v>503</v>
      </c>
      <c r="C76" s="206" t="s">
        <v>115</v>
      </c>
      <c r="D76" s="206" t="s">
        <v>91</v>
      </c>
      <c r="E76" s="206" t="s">
        <v>213</v>
      </c>
      <c r="F76" s="206" t="s">
        <v>94</v>
      </c>
      <c r="G76" s="207">
        <v>265000</v>
      </c>
      <c r="H76" s="111">
        <v>265000</v>
      </c>
      <c r="I76" s="111">
        <v>264448.32</v>
      </c>
      <c r="J76" s="111"/>
      <c r="K76" s="111">
        <f t="shared" si="0"/>
        <v>264448.32</v>
      </c>
      <c r="L76" s="12">
        <f t="shared" si="1"/>
        <v>0.9979181886792453</v>
      </c>
      <c r="M76" s="15"/>
      <c r="N76" s="12">
        <f t="shared" si="3"/>
        <v>0</v>
      </c>
    </row>
    <row r="77" spans="1:14" ht="25.5">
      <c r="A77" s="3">
        <f t="shared" si="2"/>
        <v>65</v>
      </c>
      <c r="B77" s="205" t="s">
        <v>470</v>
      </c>
      <c r="C77" s="206" t="s">
        <v>115</v>
      </c>
      <c r="D77" s="206" t="s">
        <v>91</v>
      </c>
      <c r="E77" s="206" t="s">
        <v>213</v>
      </c>
      <c r="F77" s="206" t="s">
        <v>192</v>
      </c>
      <c r="G77" s="207">
        <v>265000</v>
      </c>
      <c r="H77" s="111">
        <v>265000</v>
      </c>
      <c r="I77" s="111">
        <v>264448.32</v>
      </c>
      <c r="J77" s="111"/>
      <c r="K77" s="111">
        <f t="shared" si="0"/>
        <v>264448.32</v>
      </c>
      <c r="L77" s="12">
        <f t="shared" si="1"/>
        <v>0.9979181886792453</v>
      </c>
      <c r="M77" s="15"/>
      <c r="N77" s="12">
        <f t="shared" si="3"/>
        <v>0</v>
      </c>
    </row>
    <row r="78" spans="1:14" ht="25.5">
      <c r="A78" s="3">
        <f t="shared" si="2"/>
        <v>66</v>
      </c>
      <c r="B78" s="205" t="s">
        <v>504</v>
      </c>
      <c r="C78" s="206" t="s">
        <v>115</v>
      </c>
      <c r="D78" s="206" t="s">
        <v>91</v>
      </c>
      <c r="E78" s="206" t="s">
        <v>214</v>
      </c>
      <c r="F78" s="206" t="s">
        <v>94</v>
      </c>
      <c r="G78" s="207">
        <v>30085</v>
      </c>
      <c r="H78" s="111">
        <v>30085</v>
      </c>
      <c r="I78" s="111">
        <v>30084.57</v>
      </c>
      <c r="J78" s="111"/>
      <c r="K78" s="111">
        <f aca="true" t="shared" si="4" ref="K78:K141">I78+J78</f>
        <v>30084.57</v>
      </c>
      <c r="L78" s="12">
        <f aca="true" t="shared" si="5" ref="L78:L141">K78/H78</f>
        <v>0.999985707163038</v>
      </c>
      <c r="M78" s="15"/>
      <c r="N78" s="12">
        <f t="shared" si="3"/>
        <v>0</v>
      </c>
    </row>
    <row r="79" spans="1:14" ht="25.5">
      <c r="A79" s="3">
        <f aca="true" t="shared" si="6" ref="A79:A142">A78+1</f>
        <v>67</v>
      </c>
      <c r="B79" s="205" t="s">
        <v>470</v>
      </c>
      <c r="C79" s="206" t="s">
        <v>115</v>
      </c>
      <c r="D79" s="206" t="s">
        <v>91</v>
      </c>
      <c r="E79" s="206" t="s">
        <v>214</v>
      </c>
      <c r="F79" s="206" t="s">
        <v>192</v>
      </c>
      <c r="G79" s="207">
        <v>30085</v>
      </c>
      <c r="H79" s="111">
        <v>30085</v>
      </c>
      <c r="I79" s="111">
        <v>30084.57</v>
      </c>
      <c r="J79" s="111"/>
      <c r="K79" s="111">
        <f t="shared" si="4"/>
        <v>30084.57</v>
      </c>
      <c r="L79" s="12">
        <f t="shared" si="5"/>
        <v>0.999985707163038</v>
      </c>
      <c r="M79" s="15"/>
      <c r="N79" s="12">
        <f aca="true" t="shared" si="7" ref="N79:N142">M79/L79</f>
        <v>0</v>
      </c>
    </row>
    <row r="80" spans="1:14" ht="38.25">
      <c r="A80" s="3">
        <f t="shared" si="6"/>
        <v>68</v>
      </c>
      <c r="B80" s="205" t="s">
        <v>505</v>
      </c>
      <c r="C80" s="206" t="s">
        <v>115</v>
      </c>
      <c r="D80" s="206" t="s">
        <v>91</v>
      </c>
      <c r="E80" s="206" t="s">
        <v>215</v>
      </c>
      <c r="F80" s="206" t="s">
        <v>94</v>
      </c>
      <c r="G80" s="207">
        <v>13551392.13</v>
      </c>
      <c r="H80" s="111">
        <v>13551392.13</v>
      </c>
      <c r="I80" s="111">
        <v>13395030.84</v>
      </c>
      <c r="J80" s="111"/>
      <c r="K80" s="111">
        <f t="shared" si="4"/>
        <v>13395030.84</v>
      </c>
      <c r="L80" s="12">
        <f t="shared" si="5"/>
        <v>0.9884616068592799</v>
      </c>
      <c r="M80" s="15"/>
      <c r="N80" s="12">
        <f t="shared" si="7"/>
        <v>0</v>
      </c>
    </row>
    <row r="81" spans="1:14" ht="25.5">
      <c r="A81" s="3">
        <f t="shared" si="6"/>
        <v>69</v>
      </c>
      <c r="B81" s="205" t="s">
        <v>506</v>
      </c>
      <c r="C81" s="206" t="s">
        <v>115</v>
      </c>
      <c r="D81" s="206" t="s">
        <v>91</v>
      </c>
      <c r="E81" s="206" t="s">
        <v>215</v>
      </c>
      <c r="F81" s="206" t="s">
        <v>216</v>
      </c>
      <c r="G81" s="207">
        <v>7247025</v>
      </c>
      <c r="H81" s="111">
        <v>7247025</v>
      </c>
      <c r="I81" s="111">
        <v>7202405.68</v>
      </c>
      <c r="J81" s="111"/>
      <c r="K81" s="111">
        <f t="shared" si="4"/>
        <v>7202405.68</v>
      </c>
      <c r="L81" s="12">
        <f t="shared" si="5"/>
        <v>0.9938430845760846</v>
      </c>
      <c r="M81" s="15"/>
      <c r="N81" s="12">
        <f t="shared" si="7"/>
        <v>0</v>
      </c>
    </row>
    <row r="82" spans="1:14" ht="25.5">
      <c r="A82" s="3">
        <f t="shared" si="6"/>
        <v>70</v>
      </c>
      <c r="B82" s="205" t="s">
        <v>470</v>
      </c>
      <c r="C82" s="206" t="s">
        <v>115</v>
      </c>
      <c r="D82" s="206" t="s">
        <v>91</v>
      </c>
      <c r="E82" s="206" t="s">
        <v>215</v>
      </c>
      <c r="F82" s="206" t="s">
        <v>192</v>
      </c>
      <c r="G82" s="207">
        <v>5789678.13</v>
      </c>
      <c r="H82" s="111">
        <v>5789678.13</v>
      </c>
      <c r="I82" s="111">
        <v>5678936.16</v>
      </c>
      <c r="J82" s="111"/>
      <c r="K82" s="111">
        <f t="shared" si="4"/>
        <v>5678936.16</v>
      </c>
      <c r="L82" s="12">
        <f t="shared" si="5"/>
        <v>0.9808725170012171</v>
      </c>
      <c r="M82" s="15"/>
      <c r="N82" s="12">
        <f t="shared" si="7"/>
        <v>0</v>
      </c>
    </row>
    <row r="83" spans="1:14" ht="12.75">
      <c r="A83" s="3">
        <f t="shared" si="6"/>
        <v>71</v>
      </c>
      <c r="B83" s="205" t="s">
        <v>471</v>
      </c>
      <c r="C83" s="206" t="s">
        <v>115</v>
      </c>
      <c r="D83" s="206" t="s">
        <v>91</v>
      </c>
      <c r="E83" s="206" t="s">
        <v>215</v>
      </c>
      <c r="F83" s="206" t="s">
        <v>207</v>
      </c>
      <c r="G83" s="207">
        <v>514689</v>
      </c>
      <c r="H83" s="111">
        <v>514689</v>
      </c>
      <c r="I83" s="111">
        <v>513689</v>
      </c>
      <c r="J83" s="111"/>
      <c r="K83" s="111">
        <f t="shared" si="4"/>
        <v>513689</v>
      </c>
      <c r="L83" s="12">
        <f t="shared" si="5"/>
        <v>0.9980570791293383</v>
      </c>
      <c r="M83" s="15"/>
      <c r="N83" s="12">
        <f t="shared" si="7"/>
        <v>0</v>
      </c>
    </row>
    <row r="84" spans="1:14" ht="38.25">
      <c r="A84" s="3">
        <f t="shared" si="6"/>
        <v>72</v>
      </c>
      <c r="B84" s="205" t="s">
        <v>507</v>
      </c>
      <c r="C84" s="206" t="s">
        <v>115</v>
      </c>
      <c r="D84" s="206" t="s">
        <v>91</v>
      </c>
      <c r="E84" s="206" t="s">
        <v>217</v>
      </c>
      <c r="F84" s="206" t="s">
        <v>94</v>
      </c>
      <c r="G84" s="207">
        <v>18000</v>
      </c>
      <c r="H84" s="111">
        <v>18000</v>
      </c>
      <c r="I84" s="111">
        <v>2000</v>
      </c>
      <c r="J84" s="111"/>
      <c r="K84" s="111">
        <f t="shared" si="4"/>
        <v>2000</v>
      </c>
      <c r="L84" s="12">
        <f t="shared" si="5"/>
        <v>0.1111111111111111</v>
      </c>
      <c r="M84" s="15"/>
      <c r="N84" s="12">
        <f t="shared" si="7"/>
        <v>0</v>
      </c>
    </row>
    <row r="85" spans="1:14" ht="25.5">
      <c r="A85" s="3">
        <f t="shared" si="6"/>
        <v>73</v>
      </c>
      <c r="B85" s="205" t="s">
        <v>470</v>
      </c>
      <c r="C85" s="206" t="s">
        <v>115</v>
      </c>
      <c r="D85" s="206" t="s">
        <v>91</v>
      </c>
      <c r="E85" s="206" t="s">
        <v>217</v>
      </c>
      <c r="F85" s="206" t="s">
        <v>192</v>
      </c>
      <c r="G85" s="207">
        <v>18000</v>
      </c>
      <c r="H85" s="111">
        <v>18000</v>
      </c>
      <c r="I85" s="111">
        <v>2000</v>
      </c>
      <c r="J85" s="111"/>
      <c r="K85" s="111">
        <f t="shared" si="4"/>
        <v>2000</v>
      </c>
      <c r="L85" s="12">
        <f t="shared" si="5"/>
        <v>0.1111111111111111</v>
      </c>
      <c r="M85" s="15"/>
      <c r="N85" s="12">
        <f t="shared" si="7"/>
        <v>0</v>
      </c>
    </row>
    <row r="86" spans="1:14" ht="38.25">
      <c r="A86" s="3">
        <f t="shared" si="6"/>
        <v>74</v>
      </c>
      <c r="B86" s="205" t="s">
        <v>508</v>
      </c>
      <c r="C86" s="206" t="s">
        <v>115</v>
      </c>
      <c r="D86" s="206" t="s">
        <v>91</v>
      </c>
      <c r="E86" s="206" t="s">
        <v>218</v>
      </c>
      <c r="F86" s="206" t="s">
        <v>94</v>
      </c>
      <c r="G86" s="207">
        <v>992520</v>
      </c>
      <c r="H86" s="111">
        <v>992520</v>
      </c>
      <c r="I86" s="111">
        <v>877474.85</v>
      </c>
      <c r="J86" s="111"/>
      <c r="K86" s="111">
        <f t="shared" si="4"/>
        <v>877474.85</v>
      </c>
      <c r="L86" s="12">
        <f t="shared" si="5"/>
        <v>0.8840878269455527</v>
      </c>
      <c r="M86" s="15"/>
      <c r="N86" s="12">
        <f t="shared" si="7"/>
        <v>0</v>
      </c>
    </row>
    <row r="87" spans="1:14" ht="25.5">
      <c r="A87" s="3">
        <f t="shared" si="6"/>
        <v>75</v>
      </c>
      <c r="B87" s="205" t="s">
        <v>506</v>
      </c>
      <c r="C87" s="206" t="s">
        <v>115</v>
      </c>
      <c r="D87" s="206" t="s">
        <v>91</v>
      </c>
      <c r="E87" s="206" t="s">
        <v>218</v>
      </c>
      <c r="F87" s="206" t="s">
        <v>216</v>
      </c>
      <c r="G87" s="207">
        <v>785760</v>
      </c>
      <c r="H87" s="111">
        <v>785760</v>
      </c>
      <c r="I87" s="111">
        <v>723963.87</v>
      </c>
      <c r="J87" s="111"/>
      <c r="K87" s="111">
        <f t="shared" si="4"/>
        <v>723963.87</v>
      </c>
      <c r="L87" s="12">
        <f t="shared" si="5"/>
        <v>0.9213549557116677</v>
      </c>
      <c r="M87" s="15"/>
      <c r="N87" s="12">
        <f t="shared" si="7"/>
        <v>0</v>
      </c>
    </row>
    <row r="88" spans="1:14" ht="25.5">
      <c r="A88" s="3">
        <f t="shared" si="6"/>
        <v>76</v>
      </c>
      <c r="B88" s="205" t="s">
        <v>470</v>
      </c>
      <c r="C88" s="206" t="s">
        <v>115</v>
      </c>
      <c r="D88" s="206" t="s">
        <v>91</v>
      </c>
      <c r="E88" s="206" t="s">
        <v>218</v>
      </c>
      <c r="F88" s="206" t="s">
        <v>192</v>
      </c>
      <c r="G88" s="207">
        <v>51940</v>
      </c>
      <c r="H88" s="111">
        <v>51940</v>
      </c>
      <c r="I88" s="111">
        <v>46882</v>
      </c>
      <c r="J88" s="111"/>
      <c r="K88" s="111">
        <f t="shared" si="4"/>
        <v>46882</v>
      </c>
      <c r="L88" s="12">
        <f t="shared" si="5"/>
        <v>0.9026184058529072</v>
      </c>
      <c r="M88" s="15"/>
      <c r="N88" s="12">
        <f t="shared" si="7"/>
        <v>0</v>
      </c>
    </row>
    <row r="89" spans="1:14" ht="12.75">
      <c r="A89" s="3">
        <f t="shared" si="6"/>
        <v>77</v>
      </c>
      <c r="B89" s="205" t="s">
        <v>471</v>
      </c>
      <c r="C89" s="206" t="s">
        <v>115</v>
      </c>
      <c r="D89" s="206" t="s">
        <v>91</v>
      </c>
      <c r="E89" s="206" t="s">
        <v>218</v>
      </c>
      <c r="F89" s="206" t="s">
        <v>207</v>
      </c>
      <c r="G89" s="207">
        <v>154820</v>
      </c>
      <c r="H89" s="111">
        <v>154820</v>
      </c>
      <c r="I89" s="111">
        <v>106628.98</v>
      </c>
      <c r="J89" s="111"/>
      <c r="K89" s="111">
        <f t="shared" si="4"/>
        <v>106628.98</v>
      </c>
      <c r="L89" s="12">
        <f t="shared" si="5"/>
        <v>0.6887287172199974</v>
      </c>
      <c r="M89" s="15"/>
      <c r="N89" s="12">
        <f t="shared" si="7"/>
        <v>0</v>
      </c>
    </row>
    <row r="90" spans="1:14" ht="63.75">
      <c r="A90" s="3">
        <f t="shared" si="6"/>
        <v>78</v>
      </c>
      <c r="B90" s="205" t="s">
        <v>509</v>
      </c>
      <c r="C90" s="206" t="s">
        <v>115</v>
      </c>
      <c r="D90" s="206" t="s">
        <v>91</v>
      </c>
      <c r="E90" s="206" t="s">
        <v>219</v>
      </c>
      <c r="F90" s="206" t="s">
        <v>94</v>
      </c>
      <c r="G90" s="207">
        <v>270000</v>
      </c>
      <c r="H90" s="111">
        <v>270000</v>
      </c>
      <c r="I90" s="111">
        <v>270000</v>
      </c>
      <c r="J90" s="111"/>
      <c r="K90" s="111">
        <f t="shared" si="4"/>
        <v>270000</v>
      </c>
      <c r="L90" s="12">
        <f t="shared" si="5"/>
        <v>1</v>
      </c>
      <c r="M90" s="15"/>
      <c r="N90" s="12">
        <f t="shared" si="7"/>
        <v>0</v>
      </c>
    </row>
    <row r="91" spans="1:14" ht="25.5">
      <c r="A91" s="3">
        <f t="shared" si="6"/>
        <v>79</v>
      </c>
      <c r="B91" s="205" t="s">
        <v>470</v>
      </c>
      <c r="C91" s="206" t="s">
        <v>115</v>
      </c>
      <c r="D91" s="206" t="s">
        <v>91</v>
      </c>
      <c r="E91" s="206" t="s">
        <v>219</v>
      </c>
      <c r="F91" s="206" t="s">
        <v>192</v>
      </c>
      <c r="G91" s="207">
        <v>270000</v>
      </c>
      <c r="H91" s="111">
        <v>270000</v>
      </c>
      <c r="I91" s="111">
        <v>270000</v>
      </c>
      <c r="J91" s="111"/>
      <c r="K91" s="111">
        <f t="shared" si="4"/>
        <v>270000</v>
      </c>
      <c r="L91" s="12">
        <f t="shared" si="5"/>
        <v>1</v>
      </c>
      <c r="M91" s="15"/>
      <c r="N91" s="12">
        <f t="shared" si="7"/>
        <v>0</v>
      </c>
    </row>
    <row r="92" spans="1:14" ht="51">
      <c r="A92" s="3">
        <f t="shared" si="6"/>
        <v>80</v>
      </c>
      <c r="B92" s="205" t="s">
        <v>510</v>
      </c>
      <c r="C92" s="206" t="s">
        <v>115</v>
      </c>
      <c r="D92" s="206" t="s">
        <v>91</v>
      </c>
      <c r="E92" s="206" t="s">
        <v>220</v>
      </c>
      <c r="F92" s="206" t="s">
        <v>94</v>
      </c>
      <c r="G92" s="207">
        <v>14727226.89</v>
      </c>
      <c r="H92" s="111">
        <v>14727226.89</v>
      </c>
      <c r="I92" s="111">
        <v>11310962.09</v>
      </c>
      <c r="J92" s="111"/>
      <c r="K92" s="111">
        <f t="shared" si="4"/>
        <v>11310962.09</v>
      </c>
      <c r="L92" s="12">
        <f t="shared" si="5"/>
        <v>0.7680306804861075</v>
      </c>
      <c r="M92" s="15"/>
      <c r="N92" s="12">
        <f t="shared" si="7"/>
        <v>0</v>
      </c>
    </row>
    <row r="93" spans="1:14" ht="38.25">
      <c r="A93" s="3">
        <f t="shared" si="6"/>
        <v>81</v>
      </c>
      <c r="B93" s="205" t="s">
        <v>511</v>
      </c>
      <c r="C93" s="206" t="s">
        <v>115</v>
      </c>
      <c r="D93" s="206" t="s">
        <v>91</v>
      </c>
      <c r="E93" s="206" t="s">
        <v>221</v>
      </c>
      <c r="F93" s="206" t="s">
        <v>94</v>
      </c>
      <c r="G93" s="207">
        <v>1500000</v>
      </c>
      <c r="H93" s="111">
        <v>1500000</v>
      </c>
      <c r="I93" s="111">
        <v>0</v>
      </c>
      <c r="J93" s="111"/>
      <c r="K93" s="111">
        <f t="shared" si="4"/>
        <v>0</v>
      </c>
      <c r="L93" s="12">
        <f t="shared" si="5"/>
        <v>0</v>
      </c>
      <c r="M93" s="15"/>
      <c r="N93" s="12" t="e">
        <f t="shared" si="7"/>
        <v>#DIV/0!</v>
      </c>
    </row>
    <row r="94" spans="1:14" ht="25.5">
      <c r="A94" s="3">
        <f t="shared" si="6"/>
        <v>82</v>
      </c>
      <c r="B94" s="205" t="s">
        <v>470</v>
      </c>
      <c r="C94" s="206" t="s">
        <v>115</v>
      </c>
      <c r="D94" s="206" t="s">
        <v>91</v>
      </c>
      <c r="E94" s="206" t="s">
        <v>221</v>
      </c>
      <c r="F94" s="206" t="s">
        <v>192</v>
      </c>
      <c r="G94" s="207">
        <v>1500000</v>
      </c>
      <c r="H94" s="111">
        <v>1500000</v>
      </c>
      <c r="I94" s="111">
        <v>0</v>
      </c>
      <c r="J94" s="111"/>
      <c r="K94" s="111">
        <f t="shared" si="4"/>
        <v>0</v>
      </c>
      <c r="L94" s="12">
        <f t="shared" si="5"/>
        <v>0</v>
      </c>
      <c r="M94" s="15"/>
      <c r="N94" s="12" t="e">
        <f t="shared" si="7"/>
        <v>#DIV/0!</v>
      </c>
    </row>
    <row r="95" spans="1:14" ht="38.25">
      <c r="A95" s="3">
        <f t="shared" si="6"/>
        <v>83</v>
      </c>
      <c r="B95" s="205" t="s">
        <v>512</v>
      </c>
      <c r="C95" s="206" t="s">
        <v>115</v>
      </c>
      <c r="D95" s="206" t="s">
        <v>91</v>
      </c>
      <c r="E95" s="206" t="s">
        <v>223</v>
      </c>
      <c r="F95" s="206" t="s">
        <v>94</v>
      </c>
      <c r="G95" s="207">
        <v>58002</v>
      </c>
      <c r="H95" s="111">
        <v>58002</v>
      </c>
      <c r="I95" s="111">
        <v>57927.16</v>
      </c>
      <c r="J95" s="111"/>
      <c r="K95" s="111">
        <f t="shared" si="4"/>
        <v>57927.16</v>
      </c>
      <c r="L95" s="12">
        <f t="shared" si="5"/>
        <v>0.9987096996655288</v>
      </c>
      <c r="M95" s="15"/>
      <c r="N95" s="12">
        <f t="shared" si="7"/>
        <v>0</v>
      </c>
    </row>
    <row r="96" spans="1:14" ht="25.5">
      <c r="A96" s="3">
        <f t="shared" si="6"/>
        <v>84</v>
      </c>
      <c r="B96" s="205" t="s">
        <v>470</v>
      </c>
      <c r="C96" s="206" t="s">
        <v>115</v>
      </c>
      <c r="D96" s="206" t="s">
        <v>91</v>
      </c>
      <c r="E96" s="206" t="s">
        <v>223</v>
      </c>
      <c r="F96" s="206" t="s">
        <v>192</v>
      </c>
      <c r="G96" s="207">
        <v>58002</v>
      </c>
      <c r="H96" s="111">
        <v>58002</v>
      </c>
      <c r="I96" s="111">
        <v>57927.16</v>
      </c>
      <c r="J96" s="111"/>
      <c r="K96" s="111">
        <f t="shared" si="4"/>
        <v>57927.16</v>
      </c>
      <c r="L96" s="12">
        <f t="shared" si="5"/>
        <v>0.9987096996655288</v>
      </c>
      <c r="M96" s="15"/>
      <c r="N96" s="12">
        <f t="shared" si="7"/>
        <v>0</v>
      </c>
    </row>
    <row r="97" spans="1:14" ht="25.5">
      <c r="A97" s="3">
        <f t="shared" si="6"/>
        <v>85</v>
      </c>
      <c r="B97" s="205" t="s">
        <v>513</v>
      </c>
      <c r="C97" s="206" t="s">
        <v>115</v>
      </c>
      <c r="D97" s="206" t="s">
        <v>91</v>
      </c>
      <c r="E97" s="206" t="s">
        <v>224</v>
      </c>
      <c r="F97" s="206" t="s">
        <v>94</v>
      </c>
      <c r="G97" s="207">
        <v>677000</v>
      </c>
      <c r="H97" s="111">
        <v>677000</v>
      </c>
      <c r="I97" s="111">
        <v>433267.81</v>
      </c>
      <c r="J97" s="111"/>
      <c r="K97" s="111">
        <f t="shared" si="4"/>
        <v>433267.81</v>
      </c>
      <c r="L97" s="12">
        <f t="shared" si="5"/>
        <v>0.6399819940915805</v>
      </c>
      <c r="M97" s="15"/>
      <c r="N97" s="12">
        <f t="shared" si="7"/>
        <v>0</v>
      </c>
    </row>
    <row r="98" spans="1:14" ht="25.5">
      <c r="A98" s="3">
        <f t="shared" si="6"/>
        <v>86</v>
      </c>
      <c r="B98" s="205" t="s">
        <v>470</v>
      </c>
      <c r="C98" s="206" t="s">
        <v>115</v>
      </c>
      <c r="D98" s="206" t="s">
        <v>91</v>
      </c>
      <c r="E98" s="206" t="s">
        <v>224</v>
      </c>
      <c r="F98" s="206" t="s">
        <v>192</v>
      </c>
      <c r="G98" s="207">
        <v>677000</v>
      </c>
      <c r="H98" s="111">
        <v>677000</v>
      </c>
      <c r="I98" s="111">
        <v>433267.81</v>
      </c>
      <c r="J98" s="111"/>
      <c r="K98" s="111">
        <f t="shared" si="4"/>
        <v>433267.81</v>
      </c>
      <c r="L98" s="12">
        <f t="shared" si="5"/>
        <v>0.6399819940915805</v>
      </c>
      <c r="M98" s="15"/>
      <c r="N98" s="12">
        <f t="shared" si="7"/>
        <v>0</v>
      </c>
    </row>
    <row r="99" spans="1:14" ht="51">
      <c r="A99" s="3">
        <f t="shared" si="6"/>
        <v>87</v>
      </c>
      <c r="B99" s="205" t="s">
        <v>514</v>
      </c>
      <c r="C99" s="206" t="s">
        <v>115</v>
      </c>
      <c r="D99" s="206" t="s">
        <v>91</v>
      </c>
      <c r="E99" s="206" t="s">
        <v>225</v>
      </c>
      <c r="F99" s="206" t="s">
        <v>94</v>
      </c>
      <c r="G99" s="207">
        <v>9145998</v>
      </c>
      <c r="H99" s="111">
        <v>9145998</v>
      </c>
      <c r="I99" s="111">
        <v>8396350.62</v>
      </c>
      <c r="J99" s="111"/>
      <c r="K99" s="111">
        <f t="shared" si="4"/>
        <v>8396350.62</v>
      </c>
      <c r="L99" s="12">
        <f t="shared" si="5"/>
        <v>0.9180354751881642</v>
      </c>
      <c r="M99" s="15"/>
      <c r="N99" s="12">
        <f t="shared" si="7"/>
        <v>0</v>
      </c>
    </row>
    <row r="100" spans="1:14" ht="25.5">
      <c r="A100" s="3">
        <f t="shared" si="6"/>
        <v>88</v>
      </c>
      <c r="B100" s="205" t="s">
        <v>470</v>
      </c>
      <c r="C100" s="206" t="s">
        <v>115</v>
      </c>
      <c r="D100" s="206" t="s">
        <v>91</v>
      </c>
      <c r="E100" s="206" t="s">
        <v>225</v>
      </c>
      <c r="F100" s="206" t="s">
        <v>192</v>
      </c>
      <c r="G100" s="207">
        <v>9145998</v>
      </c>
      <c r="H100" s="111">
        <v>9145998</v>
      </c>
      <c r="I100" s="111">
        <v>8396350.62</v>
      </c>
      <c r="J100" s="111"/>
      <c r="K100" s="111">
        <f t="shared" si="4"/>
        <v>8396350.62</v>
      </c>
      <c r="L100" s="12">
        <f t="shared" si="5"/>
        <v>0.9180354751881642</v>
      </c>
      <c r="M100" s="15"/>
      <c r="N100" s="12">
        <f t="shared" si="7"/>
        <v>0</v>
      </c>
    </row>
    <row r="101" spans="1:14" ht="25.5">
      <c r="A101" s="3">
        <f t="shared" si="6"/>
        <v>89</v>
      </c>
      <c r="B101" s="205" t="s">
        <v>515</v>
      </c>
      <c r="C101" s="206" t="s">
        <v>115</v>
      </c>
      <c r="D101" s="206" t="s">
        <v>91</v>
      </c>
      <c r="E101" s="206" t="s">
        <v>226</v>
      </c>
      <c r="F101" s="206" t="s">
        <v>94</v>
      </c>
      <c r="G101" s="207">
        <v>140000</v>
      </c>
      <c r="H101" s="111">
        <v>140000</v>
      </c>
      <c r="I101" s="111">
        <v>133500</v>
      </c>
      <c r="J101" s="111"/>
      <c r="K101" s="111">
        <f t="shared" si="4"/>
        <v>133500</v>
      </c>
      <c r="L101" s="12">
        <f t="shared" si="5"/>
        <v>0.9535714285714286</v>
      </c>
      <c r="M101" s="15"/>
      <c r="N101" s="12">
        <f t="shared" si="7"/>
        <v>0</v>
      </c>
    </row>
    <row r="102" spans="1:14" ht="25.5">
      <c r="A102" s="3">
        <f t="shared" si="6"/>
        <v>90</v>
      </c>
      <c r="B102" s="205" t="s">
        <v>470</v>
      </c>
      <c r="C102" s="206" t="s">
        <v>115</v>
      </c>
      <c r="D102" s="206" t="s">
        <v>91</v>
      </c>
      <c r="E102" s="206" t="s">
        <v>226</v>
      </c>
      <c r="F102" s="206" t="s">
        <v>192</v>
      </c>
      <c r="G102" s="207">
        <v>140000</v>
      </c>
      <c r="H102" s="111">
        <v>140000</v>
      </c>
      <c r="I102" s="111">
        <v>133500</v>
      </c>
      <c r="J102" s="111"/>
      <c r="K102" s="111">
        <f t="shared" si="4"/>
        <v>133500</v>
      </c>
      <c r="L102" s="12">
        <f t="shared" si="5"/>
        <v>0.9535714285714286</v>
      </c>
      <c r="M102" s="15"/>
      <c r="N102" s="12">
        <f t="shared" si="7"/>
        <v>0</v>
      </c>
    </row>
    <row r="103" spans="1:14" ht="25.5">
      <c r="A103" s="3">
        <f t="shared" si="6"/>
        <v>91</v>
      </c>
      <c r="B103" s="205" t="s">
        <v>516</v>
      </c>
      <c r="C103" s="206" t="s">
        <v>115</v>
      </c>
      <c r="D103" s="206" t="s">
        <v>91</v>
      </c>
      <c r="E103" s="206" t="s">
        <v>227</v>
      </c>
      <c r="F103" s="206" t="s">
        <v>94</v>
      </c>
      <c r="G103" s="207">
        <v>5000</v>
      </c>
      <c r="H103" s="111">
        <v>5000</v>
      </c>
      <c r="I103" s="111">
        <v>0</v>
      </c>
      <c r="J103" s="111"/>
      <c r="K103" s="111">
        <f t="shared" si="4"/>
        <v>0</v>
      </c>
      <c r="L103" s="12">
        <f t="shared" si="5"/>
        <v>0</v>
      </c>
      <c r="M103" s="15"/>
      <c r="N103" s="12" t="e">
        <f t="shared" si="7"/>
        <v>#DIV/0!</v>
      </c>
    </row>
    <row r="104" spans="1:14" ht="25.5">
      <c r="A104" s="3">
        <f t="shared" si="6"/>
        <v>92</v>
      </c>
      <c r="B104" s="205" t="s">
        <v>470</v>
      </c>
      <c r="C104" s="206" t="s">
        <v>115</v>
      </c>
      <c r="D104" s="206" t="s">
        <v>91</v>
      </c>
      <c r="E104" s="206" t="s">
        <v>227</v>
      </c>
      <c r="F104" s="206" t="s">
        <v>192</v>
      </c>
      <c r="G104" s="207">
        <v>5000</v>
      </c>
      <c r="H104" s="111">
        <v>5000</v>
      </c>
      <c r="I104" s="111">
        <v>0</v>
      </c>
      <c r="J104" s="111"/>
      <c r="K104" s="111">
        <f t="shared" si="4"/>
        <v>0</v>
      </c>
      <c r="L104" s="12">
        <f t="shared" si="5"/>
        <v>0</v>
      </c>
      <c r="M104" s="15"/>
      <c r="N104" s="12" t="e">
        <f t="shared" si="7"/>
        <v>#DIV/0!</v>
      </c>
    </row>
    <row r="105" spans="1:14" ht="51">
      <c r="A105" s="3">
        <f t="shared" si="6"/>
        <v>93</v>
      </c>
      <c r="B105" s="205" t="s">
        <v>517</v>
      </c>
      <c r="C105" s="206" t="s">
        <v>115</v>
      </c>
      <c r="D105" s="206" t="s">
        <v>91</v>
      </c>
      <c r="E105" s="206" t="s">
        <v>228</v>
      </c>
      <c r="F105" s="206" t="s">
        <v>94</v>
      </c>
      <c r="G105" s="207">
        <v>198000</v>
      </c>
      <c r="H105" s="111">
        <v>198000</v>
      </c>
      <c r="I105" s="111">
        <v>197964.61</v>
      </c>
      <c r="J105" s="111"/>
      <c r="K105" s="111">
        <f t="shared" si="4"/>
        <v>197964.61</v>
      </c>
      <c r="L105" s="12">
        <f t="shared" si="5"/>
        <v>0.9998212626262626</v>
      </c>
      <c r="M105" s="15"/>
      <c r="N105" s="12">
        <f t="shared" si="7"/>
        <v>0</v>
      </c>
    </row>
    <row r="106" spans="1:14" ht="25.5">
      <c r="A106" s="3">
        <f t="shared" si="6"/>
        <v>94</v>
      </c>
      <c r="B106" s="205" t="s">
        <v>470</v>
      </c>
      <c r="C106" s="206" t="s">
        <v>115</v>
      </c>
      <c r="D106" s="206" t="s">
        <v>91</v>
      </c>
      <c r="E106" s="206" t="s">
        <v>228</v>
      </c>
      <c r="F106" s="206" t="s">
        <v>192</v>
      </c>
      <c r="G106" s="207">
        <v>198000</v>
      </c>
      <c r="H106" s="111">
        <v>198000</v>
      </c>
      <c r="I106" s="111">
        <v>197964.61</v>
      </c>
      <c r="J106" s="111"/>
      <c r="K106" s="111">
        <f t="shared" si="4"/>
        <v>197964.61</v>
      </c>
      <c r="L106" s="12">
        <f t="shared" si="5"/>
        <v>0.9998212626262626</v>
      </c>
      <c r="M106" s="15"/>
      <c r="N106" s="12">
        <f t="shared" si="7"/>
        <v>0</v>
      </c>
    </row>
    <row r="107" spans="1:14" ht="38.25">
      <c r="A107" s="3">
        <f t="shared" si="6"/>
        <v>95</v>
      </c>
      <c r="B107" s="205" t="s">
        <v>518</v>
      </c>
      <c r="C107" s="206" t="s">
        <v>115</v>
      </c>
      <c r="D107" s="206" t="s">
        <v>91</v>
      </c>
      <c r="E107" s="206" t="s">
        <v>519</v>
      </c>
      <c r="F107" s="206" t="s">
        <v>94</v>
      </c>
      <c r="G107" s="207">
        <v>1855000</v>
      </c>
      <c r="H107" s="111">
        <v>1855000</v>
      </c>
      <c r="I107" s="111">
        <v>1845725</v>
      </c>
      <c r="J107" s="111"/>
      <c r="K107" s="111">
        <f t="shared" si="4"/>
        <v>1845725</v>
      </c>
      <c r="L107" s="12">
        <f t="shared" si="5"/>
        <v>0.995</v>
      </c>
      <c r="M107" s="15"/>
      <c r="N107" s="12">
        <f t="shared" si="7"/>
        <v>0</v>
      </c>
    </row>
    <row r="108" spans="1:14" ht="12.75">
      <c r="A108" s="3">
        <f t="shared" si="6"/>
        <v>96</v>
      </c>
      <c r="B108" s="205" t="s">
        <v>520</v>
      </c>
      <c r="C108" s="206" t="s">
        <v>115</v>
      </c>
      <c r="D108" s="206" t="s">
        <v>91</v>
      </c>
      <c r="E108" s="206" t="s">
        <v>519</v>
      </c>
      <c r="F108" s="206" t="s">
        <v>251</v>
      </c>
      <c r="G108" s="207">
        <v>1855000</v>
      </c>
      <c r="H108" s="111">
        <v>1855000</v>
      </c>
      <c r="I108" s="111">
        <v>1845725</v>
      </c>
      <c r="J108" s="111"/>
      <c r="K108" s="111">
        <f t="shared" si="4"/>
        <v>1845725</v>
      </c>
      <c r="L108" s="12">
        <f t="shared" si="5"/>
        <v>0.995</v>
      </c>
      <c r="M108" s="15"/>
      <c r="N108" s="12">
        <f t="shared" si="7"/>
        <v>0</v>
      </c>
    </row>
    <row r="109" spans="1:14" ht="25.5">
      <c r="A109" s="3">
        <f t="shared" si="6"/>
        <v>97</v>
      </c>
      <c r="B109" s="205" t="s">
        <v>521</v>
      </c>
      <c r="C109" s="206" t="s">
        <v>115</v>
      </c>
      <c r="D109" s="206" t="s">
        <v>91</v>
      </c>
      <c r="E109" s="206" t="s">
        <v>522</v>
      </c>
      <c r="F109" s="206" t="s">
        <v>94</v>
      </c>
      <c r="G109" s="207">
        <v>902000</v>
      </c>
      <c r="H109" s="111">
        <v>902000</v>
      </c>
      <c r="I109" s="111">
        <v>0</v>
      </c>
      <c r="J109" s="111"/>
      <c r="K109" s="111">
        <f t="shared" si="4"/>
        <v>0</v>
      </c>
      <c r="L109" s="12">
        <f t="shared" si="5"/>
        <v>0</v>
      </c>
      <c r="M109" s="15"/>
      <c r="N109" s="12" t="e">
        <f t="shared" si="7"/>
        <v>#DIV/0!</v>
      </c>
    </row>
    <row r="110" spans="1:14" ht="25.5">
      <c r="A110" s="3">
        <f t="shared" si="6"/>
        <v>98</v>
      </c>
      <c r="B110" s="205" t="s">
        <v>470</v>
      </c>
      <c r="C110" s="206" t="s">
        <v>115</v>
      </c>
      <c r="D110" s="206" t="s">
        <v>91</v>
      </c>
      <c r="E110" s="206" t="s">
        <v>522</v>
      </c>
      <c r="F110" s="206" t="s">
        <v>192</v>
      </c>
      <c r="G110" s="207">
        <v>902000</v>
      </c>
      <c r="H110" s="111">
        <v>902000</v>
      </c>
      <c r="I110" s="111">
        <v>0</v>
      </c>
      <c r="J110" s="111"/>
      <c r="K110" s="111">
        <f t="shared" si="4"/>
        <v>0</v>
      </c>
      <c r="L110" s="12">
        <f t="shared" si="5"/>
        <v>0</v>
      </c>
      <c r="M110" s="15"/>
      <c r="N110" s="12" t="e">
        <f t="shared" si="7"/>
        <v>#DIV/0!</v>
      </c>
    </row>
    <row r="111" spans="1:14" ht="51">
      <c r="A111" s="3">
        <f t="shared" si="6"/>
        <v>99</v>
      </c>
      <c r="B111" s="205" t="s">
        <v>523</v>
      </c>
      <c r="C111" s="206" t="s">
        <v>115</v>
      </c>
      <c r="D111" s="206" t="s">
        <v>91</v>
      </c>
      <c r="E111" s="206" t="s">
        <v>524</v>
      </c>
      <c r="F111" s="206" t="s">
        <v>94</v>
      </c>
      <c r="G111" s="207">
        <v>246226.89</v>
      </c>
      <c r="H111" s="111">
        <v>246226.89</v>
      </c>
      <c r="I111" s="111">
        <v>246226.89</v>
      </c>
      <c r="J111" s="111"/>
      <c r="K111" s="111">
        <f t="shared" si="4"/>
        <v>246226.89</v>
      </c>
      <c r="L111" s="12">
        <f t="shared" si="5"/>
        <v>1</v>
      </c>
      <c r="M111" s="15"/>
      <c r="N111" s="12">
        <f t="shared" si="7"/>
        <v>0</v>
      </c>
    </row>
    <row r="112" spans="1:14" ht="12.75">
      <c r="A112" s="3">
        <f t="shared" si="6"/>
        <v>100</v>
      </c>
      <c r="B112" s="205" t="s">
        <v>520</v>
      </c>
      <c r="C112" s="206" t="s">
        <v>115</v>
      </c>
      <c r="D112" s="206" t="s">
        <v>91</v>
      </c>
      <c r="E112" s="206" t="s">
        <v>524</v>
      </c>
      <c r="F112" s="206" t="s">
        <v>251</v>
      </c>
      <c r="G112" s="207">
        <v>246226.89</v>
      </c>
      <c r="H112" s="111">
        <v>246226.89</v>
      </c>
      <c r="I112" s="111">
        <v>246226.89</v>
      </c>
      <c r="J112" s="111"/>
      <c r="K112" s="111">
        <f t="shared" si="4"/>
        <v>246226.89</v>
      </c>
      <c r="L112" s="12">
        <f t="shared" si="5"/>
        <v>1</v>
      </c>
      <c r="M112" s="15"/>
      <c r="N112" s="12">
        <f t="shared" si="7"/>
        <v>0</v>
      </c>
    </row>
    <row r="113" spans="1:14" ht="38.25">
      <c r="A113" s="3">
        <f t="shared" si="6"/>
        <v>101</v>
      </c>
      <c r="B113" s="205" t="s">
        <v>525</v>
      </c>
      <c r="C113" s="206" t="s">
        <v>115</v>
      </c>
      <c r="D113" s="206" t="s">
        <v>91</v>
      </c>
      <c r="E113" s="206" t="s">
        <v>116</v>
      </c>
      <c r="F113" s="206" t="s">
        <v>94</v>
      </c>
      <c r="G113" s="207">
        <v>92000</v>
      </c>
      <c r="H113" s="111">
        <v>92000</v>
      </c>
      <c r="I113" s="111">
        <v>92000</v>
      </c>
      <c r="J113" s="111"/>
      <c r="K113" s="111">
        <f t="shared" si="4"/>
        <v>92000</v>
      </c>
      <c r="L113" s="12">
        <f t="shared" si="5"/>
        <v>1</v>
      </c>
      <c r="M113" s="15"/>
      <c r="N113" s="12">
        <f t="shared" si="7"/>
        <v>0</v>
      </c>
    </row>
    <row r="114" spans="1:14" ht="38.25">
      <c r="A114" s="3">
        <f t="shared" si="6"/>
        <v>102</v>
      </c>
      <c r="B114" s="205" t="s">
        <v>526</v>
      </c>
      <c r="C114" s="206" t="s">
        <v>115</v>
      </c>
      <c r="D114" s="206" t="s">
        <v>91</v>
      </c>
      <c r="E114" s="206" t="s">
        <v>229</v>
      </c>
      <c r="F114" s="206" t="s">
        <v>94</v>
      </c>
      <c r="G114" s="207">
        <v>92000</v>
      </c>
      <c r="H114" s="111">
        <v>92000</v>
      </c>
      <c r="I114" s="111">
        <v>92000</v>
      </c>
      <c r="J114" s="111"/>
      <c r="K114" s="111">
        <f t="shared" si="4"/>
        <v>92000</v>
      </c>
      <c r="L114" s="12">
        <f t="shared" si="5"/>
        <v>1</v>
      </c>
      <c r="M114" s="15"/>
      <c r="N114" s="12">
        <f t="shared" si="7"/>
        <v>0</v>
      </c>
    </row>
    <row r="115" spans="1:14" ht="76.5">
      <c r="A115" s="3">
        <f t="shared" si="6"/>
        <v>103</v>
      </c>
      <c r="B115" s="205" t="s">
        <v>527</v>
      </c>
      <c r="C115" s="206" t="s">
        <v>115</v>
      </c>
      <c r="D115" s="206" t="s">
        <v>91</v>
      </c>
      <c r="E115" s="206" t="s">
        <v>230</v>
      </c>
      <c r="F115" s="206" t="s">
        <v>94</v>
      </c>
      <c r="G115" s="207">
        <v>100</v>
      </c>
      <c r="H115" s="111">
        <v>100</v>
      </c>
      <c r="I115" s="111">
        <v>100</v>
      </c>
      <c r="J115" s="111"/>
      <c r="K115" s="111">
        <f t="shared" si="4"/>
        <v>100</v>
      </c>
      <c r="L115" s="12">
        <f t="shared" si="5"/>
        <v>1</v>
      </c>
      <c r="M115" s="15"/>
      <c r="N115" s="12">
        <f t="shared" si="7"/>
        <v>0</v>
      </c>
    </row>
    <row r="116" spans="1:14" ht="25.5">
      <c r="A116" s="3">
        <f t="shared" si="6"/>
        <v>104</v>
      </c>
      <c r="B116" s="205" t="s">
        <v>470</v>
      </c>
      <c r="C116" s="206" t="s">
        <v>115</v>
      </c>
      <c r="D116" s="206" t="s">
        <v>91</v>
      </c>
      <c r="E116" s="206" t="s">
        <v>230</v>
      </c>
      <c r="F116" s="206" t="s">
        <v>192</v>
      </c>
      <c r="G116" s="207">
        <v>100</v>
      </c>
      <c r="H116" s="111">
        <v>100</v>
      </c>
      <c r="I116" s="111">
        <v>100</v>
      </c>
      <c r="J116" s="111"/>
      <c r="K116" s="111">
        <f t="shared" si="4"/>
        <v>100</v>
      </c>
      <c r="L116" s="12">
        <f t="shared" si="5"/>
        <v>1</v>
      </c>
      <c r="M116" s="15"/>
      <c r="N116" s="12">
        <f t="shared" si="7"/>
        <v>0</v>
      </c>
    </row>
    <row r="117" spans="1:14" ht="38.25">
      <c r="A117" s="3">
        <f t="shared" si="6"/>
        <v>105</v>
      </c>
      <c r="B117" s="205" t="s">
        <v>528</v>
      </c>
      <c r="C117" s="206" t="s">
        <v>115</v>
      </c>
      <c r="D117" s="206" t="s">
        <v>91</v>
      </c>
      <c r="E117" s="206" t="s">
        <v>231</v>
      </c>
      <c r="F117" s="206" t="s">
        <v>94</v>
      </c>
      <c r="G117" s="207">
        <v>91900</v>
      </c>
      <c r="H117" s="111">
        <v>91900</v>
      </c>
      <c r="I117" s="111">
        <v>91900</v>
      </c>
      <c r="J117" s="111"/>
      <c r="K117" s="111">
        <f t="shared" si="4"/>
        <v>91900</v>
      </c>
      <c r="L117" s="12">
        <f t="shared" si="5"/>
        <v>1</v>
      </c>
      <c r="M117" s="15"/>
      <c r="N117" s="12">
        <f t="shared" si="7"/>
        <v>0</v>
      </c>
    </row>
    <row r="118" spans="1:14" ht="25.5">
      <c r="A118" s="3">
        <f t="shared" si="6"/>
        <v>106</v>
      </c>
      <c r="B118" s="205" t="s">
        <v>470</v>
      </c>
      <c r="C118" s="206" t="s">
        <v>115</v>
      </c>
      <c r="D118" s="206" t="s">
        <v>91</v>
      </c>
      <c r="E118" s="206" t="s">
        <v>231</v>
      </c>
      <c r="F118" s="206" t="s">
        <v>192</v>
      </c>
      <c r="G118" s="207">
        <v>91900</v>
      </c>
      <c r="H118" s="111">
        <v>91900</v>
      </c>
      <c r="I118" s="111">
        <v>91900</v>
      </c>
      <c r="J118" s="111"/>
      <c r="K118" s="111">
        <f t="shared" si="4"/>
        <v>91900</v>
      </c>
      <c r="L118" s="12">
        <f t="shared" si="5"/>
        <v>1</v>
      </c>
      <c r="M118" s="15"/>
      <c r="N118" s="12">
        <f t="shared" si="7"/>
        <v>0</v>
      </c>
    </row>
    <row r="119" spans="1:14" ht="12.75">
      <c r="A119" s="3">
        <f t="shared" si="6"/>
        <v>107</v>
      </c>
      <c r="B119" s="205" t="s">
        <v>466</v>
      </c>
      <c r="C119" s="206" t="s">
        <v>115</v>
      </c>
      <c r="D119" s="206" t="s">
        <v>91</v>
      </c>
      <c r="E119" s="206" t="s">
        <v>188</v>
      </c>
      <c r="F119" s="206" t="s">
        <v>94</v>
      </c>
      <c r="G119" s="207">
        <v>327695</v>
      </c>
      <c r="H119" s="111">
        <v>327695</v>
      </c>
      <c r="I119" s="111">
        <v>326592.51</v>
      </c>
      <c r="J119" s="111"/>
      <c r="K119" s="111">
        <f t="shared" si="4"/>
        <v>326592.51</v>
      </c>
      <c r="L119" s="12">
        <f t="shared" si="5"/>
        <v>0.9966356215383207</v>
      </c>
      <c r="M119" s="15"/>
      <c r="N119" s="12">
        <f t="shared" si="7"/>
        <v>0</v>
      </c>
    </row>
    <row r="120" spans="1:14" ht="25.5">
      <c r="A120" s="3">
        <f t="shared" si="6"/>
        <v>108</v>
      </c>
      <c r="B120" s="205" t="s">
        <v>469</v>
      </c>
      <c r="C120" s="206" t="s">
        <v>115</v>
      </c>
      <c r="D120" s="206" t="s">
        <v>91</v>
      </c>
      <c r="E120" s="206" t="s">
        <v>191</v>
      </c>
      <c r="F120" s="206" t="s">
        <v>94</v>
      </c>
      <c r="G120" s="207">
        <v>327695</v>
      </c>
      <c r="H120" s="111">
        <v>327695</v>
      </c>
      <c r="I120" s="111">
        <v>326592.51</v>
      </c>
      <c r="J120" s="111"/>
      <c r="K120" s="111">
        <f t="shared" si="4"/>
        <v>326592.51</v>
      </c>
      <c r="L120" s="12">
        <f t="shared" si="5"/>
        <v>0.9966356215383207</v>
      </c>
      <c r="M120" s="15"/>
      <c r="N120" s="12">
        <f t="shared" si="7"/>
        <v>0</v>
      </c>
    </row>
    <row r="121" spans="1:14" ht="25.5">
      <c r="A121" s="3">
        <f t="shared" si="6"/>
        <v>109</v>
      </c>
      <c r="B121" s="205" t="s">
        <v>468</v>
      </c>
      <c r="C121" s="206" t="s">
        <v>115</v>
      </c>
      <c r="D121" s="206" t="s">
        <v>91</v>
      </c>
      <c r="E121" s="206" t="s">
        <v>191</v>
      </c>
      <c r="F121" s="206" t="s">
        <v>190</v>
      </c>
      <c r="G121" s="207">
        <v>325695</v>
      </c>
      <c r="H121" s="111">
        <v>325695</v>
      </c>
      <c r="I121" s="111">
        <v>324592.51</v>
      </c>
      <c r="J121" s="111"/>
      <c r="K121" s="111">
        <f t="shared" si="4"/>
        <v>324592.51</v>
      </c>
      <c r="L121" s="12">
        <f t="shared" si="5"/>
        <v>0.9966149618508113</v>
      </c>
      <c r="M121" s="15"/>
      <c r="N121" s="12">
        <f t="shared" si="7"/>
        <v>0</v>
      </c>
    </row>
    <row r="122" spans="1:14" ht="12.75">
      <c r="A122" s="3">
        <f t="shared" si="6"/>
        <v>110</v>
      </c>
      <c r="B122" s="205" t="s">
        <v>471</v>
      </c>
      <c r="C122" s="206" t="s">
        <v>115</v>
      </c>
      <c r="D122" s="206" t="s">
        <v>91</v>
      </c>
      <c r="E122" s="206" t="s">
        <v>191</v>
      </c>
      <c r="F122" s="206" t="s">
        <v>207</v>
      </c>
      <c r="G122" s="207">
        <v>2000</v>
      </c>
      <c r="H122" s="111">
        <v>2000</v>
      </c>
      <c r="I122" s="111">
        <v>2000</v>
      </c>
      <c r="J122" s="111"/>
      <c r="K122" s="111">
        <f t="shared" si="4"/>
        <v>2000</v>
      </c>
      <c r="L122" s="12">
        <f t="shared" si="5"/>
        <v>1</v>
      </c>
      <c r="M122" s="15"/>
      <c r="N122" s="12">
        <f t="shared" si="7"/>
        <v>0</v>
      </c>
    </row>
    <row r="123" spans="1:14" ht="25.5">
      <c r="A123" s="3">
        <f t="shared" si="6"/>
        <v>111</v>
      </c>
      <c r="B123" s="205" t="s">
        <v>388</v>
      </c>
      <c r="C123" s="206" t="s">
        <v>115</v>
      </c>
      <c r="D123" s="206" t="s">
        <v>64</v>
      </c>
      <c r="E123" s="206" t="s">
        <v>93</v>
      </c>
      <c r="F123" s="206" t="s">
        <v>94</v>
      </c>
      <c r="G123" s="207">
        <v>2769200</v>
      </c>
      <c r="H123" s="111">
        <v>2769200</v>
      </c>
      <c r="I123" s="111">
        <v>2500542.06</v>
      </c>
      <c r="J123" s="111"/>
      <c r="K123" s="111">
        <f t="shared" si="4"/>
        <v>2500542.06</v>
      </c>
      <c r="L123" s="12">
        <f t="shared" si="5"/>
        <v>0.9029835548172758</v>
      </c>
      <c r="M123" s="15"/>
      <c r="N123" s="12">
        <f t="shared" si="7"/>
        <v>0</v>
      </c>
    </row>
    <row r="124" spans="1:14" ht="38.25">
      <c r="A124" s="3">
        <f t="shared" si="6"/>
        <v>112</v>
      </c>
      <c r="B124" s="205" t="s">
        <v>389</v>
      </c>
      <c r="C124" s="206" t="s">
        <v>115</v>
      </c>
      <c r="D124" s="206" t="s">
        <v>65</v>
      </c>
      <c r="E124" s="206" t="s">
        <v>93</v>
      </c>
      <c r="F124" s="206" t="s">
        <v>94</v>
      </c>
      <c r="G124" s="207">
        <v>2457200</v>
      </c>
      <c r="H124" s="111">
        <v>2457200</v>
      </c>
      <c r="I124" s="111">
        <v>2436851.66</v>
      </c>
      <c r="J124" s="111"/>
      <c r="K124" s="111">
        <f t="shared" si="4"/>
        <v>2436851.66</v>
      </c>
      <c r="L124" s="12">
        <f t="shared" si="5"/>
        <v>0.9917188914211298</v>
      </c>
      <c r="M124" s="15"/>
      <c r="N124" s="12">
        <f t="shared" si="7"/>
        <v>0</v>
      </c>
    </row>
    <row r="125" spans="1:14" ht="38.25">
      <c r="A125" s="3">
        <f t="shared" si="6"/>
        <v>113</v>
      </c>
      <c r="B125" s="205" t="s">
        <v>525</v>
      </c>
      <c r="C125" s="206" t="s">
        <v>115</v>
      </c>
      <c r="D125" s="206" t="s">
        <v>65</v>
      </c>
      <c r="E125" s="206" t="s">
        <v>116</v>
      </c>
      <c r="F125" s="206" t="s">
        <v>94</v>
      </c>
      <c r="G125" s="207">
        <v>2457200</v>
      </c>
      <c r="H125" s="111">
        <v>2457200</v>
      </c>
      <c r="I125" s="111">
        <v>2436851.66</v>
      </c>
      <c r="J125" s="111"/>
      <c r="K125" s="111">
        <f t="shared" si="4"/>
        <v>2436851.66</v>
      </c>
      <c r="L125" s="12">
        <f t="shared" si="5"/>
        <v>0.9917188914211298</v>
      </c>
      <c r="M125" s="15"/>
      <c r="N125" s="12">
        <f t="shared" si="7"/>
        <v>0</v>
      </c>
    </row>
    <row r="126" spans="1:14" ht="76.5">
      <c r="A126" s="3">
        <f t="shared" si="6"/>
        <v>114</v>
      </c>
      <c r="B126" s="205" t="s">
        <v>529</v>
      </c>
      <c r="C126" s="206" t="s">
        <v>115</v>
      </c>
      <c r="D126" s="206" t="s">
        <v>65</v>
      </c>
      <c r="E126" s="206" t="s">
        <v>233</v>
      </c>
      <c r="F126" s="206" t="s">
        <v>94</v>
      </c>
      <c r="G126" s="207">
        <v>2457200</v>
      </c>
      <c r="H126" s="111">
        <v>2457200</v>
      </c>
      <c r="I126" s="111">
        <v>2436851.66</v>
      </c>
      <c r="J126" s="111"/>
      <c r="K126" s="111">
        <f t="shared" si="4"/>
        <v>2436851.66</v>
      </c>
      <c r="L126" s="12">
        <f t="shared" si="5"/>
        <v>0.9917188914211298</v>
      </c>
      <c r="M126" s="15"/>
      <c r="N126" s="12">
        <f t="shared" si="7"/>
        <v>0</v>
      </c>
    </row>
    <row r="127" spans="1:14" ht="63.75">
      <c r="A127" s="3">
        <f t="shared" si="6"/>
        <v>115</v>
      </c>
      <c r="B127" s="205" t="s">
        <v>530</v>
      </c>
      <c r="C127" s="206" t="s">
        <v>115</v>
      </c>
      <c r="D127" s="206" t="s">
        <v>65</v>
      </c>
      <c r="E127" s="206" t="s">
        <v>531</v>
      </c>
      <c r="F127" s="206" t="s">
        <v>94</v>
      </c>
      <c r="G127" s="207">
        <v>15000</v>
      </c>
      <c r="H127" s="111">
        <v>15000</v>
      </c>
      <c r="I127" s="111">
        <v>0</v>
      </c>
      <c r="J127" s="111"/>
      <c r="K127" s="111">
        <f t="shared" si="4"/>
        <v>0</v>
      </c>
      <c r="L127" s="12">
        <f t="shared" si="5"/>
        <v>0</v>
      </c>
      <c r="M127" s="15"/>
      <c r="N127" s="12" t="e">
        <f t="shared" si="7"/>
        <v>#DIV/0!</v>
      </c>
    </row>
    <row r="128" spans="1:14" ht="25.5">
      <c r="A128" s="3">
        <f t="shared" si="6"/>
        <v>116</v>
      </c>
      <c r="B128" s="205" t="s">
        <v>470</v>
      </c>
      <c r="C128" s="206" t="s">
        <v>115</v>
      </c>
      <c r="D128" s="206" t="s">
        <v>65</v>
      </c>
      <c r="E128" s="206" t="s">
        <v>531</v>
      </c>
      <c r="F128" s="206" t="s">
        <v>192</v>
      </c>
      <c r="G128" s="207">
        <v>15000</v>
      </c>
      <c r="H128" s="111">
        <v>15000</v>
      </c>
      <c r="I128" s="111">
        <v>0</v>
      </c>
      <c r="J128" s="111"/>
      <c r="K128" s="111">
        <f t="shared" si="4"/>
        <v>0</v>
      </c>
      <c r="L128" s="12">
        <f t="shared" si="5"/>
        <v>0</v>
      </c>
      <c r="M128" s="15"/>
      <c r="N128" s="12" t="e">
        <f t="shared" si="7"/>
        <v>#DIV/0!</v>
      </c>
    </row>
    <row r="129" spans="1:14" ht="38.25">
      <c r="A129" s="3">
        <f t="shared" si="6"/>
        <v>117</v>
      </c>
      <c r="B129" s="205" t="s">
        <v>532</v>
      </c>
      <c r="C129" s="206" t="s">
        <v>115</v>
      </c>
      <c r="D129" s="206" t="s">
        <v>65</v>
      </c>
      <c r="E129" s="206" t="s">
        <v>533</v>
      </c>
      <c r="F129" s="206" t="s">
        <v>94</v>
      </c>
      <c r="G129" s="207">
        <v>75000</v>
      </c>
      <c r="H129" s="111">
        <v>75000</v>
      </c>
      <c r="I129" s="111">
        <v>74970</v>
      </c>
      <c r="J129" s="111"/>
      <c r="K129" s="111">
        <f t="shared" si="4"/>
        <v>74970</v>
      </c>
      <c r="L129" s="12">
        <f t="shared" si="5"/>
        <v>0.9996</v>
      </c>
      <c r="M129" s="15"/>
      <c r="N129" s="12">
        <f t="shared" si="7"/>
        <v>0</v>
      </c>
    </row>
    <row r="130" spans="1:14" ht="25.5">
      <c r="A130" s="3">
        <f t="shared" si="6"/>
        <v>118</v>
      </c>
      <c r="B130" s="205" t="s">
        <v>470</v>
      </c>
      <c r="C130" s="206" t="s">
        <v>115</v>
      </c>
      <c r="D130" s="206" t="s">
        <v>65</v>
      </c>
      <c r="E130" s="206" t="s">
        <v>533</v>
      </c>
      <c r="F130" s="206" t="s">
        <v>192</v>
      </c>
      <c r="G130" s="207">
        <v>75000</v>
      </c>
      <c r="H130" s="111">
        <v>75000</v>
      </c>
      <c r="I130" s="111">
        <v>74970</v>
      </c>
      <c r="J130" s="111"/>
      <c r="K130" s="111">
        <f t="shared" si="4"/>
        <v>74970</v>
      </c>
      <c r="L130" s="12">
        <f t="shared" si="5"/>
        <v>0.9996</v>
      </c>
      <c r="M130" s="15"/>
      <c r="N130" s="12">
        <f t="shared" si="7"/>
        <v>0</v>
      </c>
    </row>
    <row r="131" spans="1:14" ht="51">
      <c r="A131" s="3">
        <f t="shared" si="6"/>
        <v>119</v>
      </c>
      <c r="B131" s="205" t="s">
        <v>534</v>
      </c>
      <c r="C131" s="206" t="s">
        <v>115</v>
      </c>
      <c r="D131" s="206" t="s">
        <v>65</v>
      </c>
      <c r="E131" s="206" t="s">
        <v>535</v>
      </c>
      <c r="F131" s="206" t="s">
        <v>94</v>
      </c>
      <c r="G131" s="207">
        <v>1000</v>
      </c>
      <c r="H131" s="111">
        <v>1000</v>
      </c>
      <c r="I131" s="111">
        <v>981</v>
      </c>
      <c r="J131" s="111"/>
      <c r="K131" s="111">
        <f t="shared" si="4"/>
        <v>981</v>
      </c>
      <c r="L131" s="12">
        <f t="shared" si="5"/>
        <v>0.981</v>
      </c>
      <c r="M131" s="15"/>
      <c r="N131" s="12">
        <f t="shared" si="7"/>
        <v>0</v>
      </c>
    </row>
    <row r="132" spans="1:14" ht="25.5">
      <c r="A132" s="3">
        <f t="shared" si="6"/>
        <v>120</v>
      </c>
      <c r="B132" s="205" t="s">
        <v>470</v>
      </c>
      <c r="C132" s="206" t="s">
        <v>115</v>
      </c>
      <c r="D132" s="206" t="s">
        <v>65</v>
      </c>
      <c r="E132" s="206" t="s">
        <v>535</v>
      </c>
      <c r="F132" s="206" t="s">
        <v>192</v>
      </c>
      <c r="G132" s="207">
        <v>1000</v>
      </c>
      <c r="H132" s="111">
        <v>1000</v>
      </c>
      <c r="I132" s="111">
        <v>981</v>
      </c>
      <c r="J132" s="111"/>
      <c r="K132" s="111">
        <f t="shared" si="4"/>
        <v>981</v>
      </c>
      <c r="L132" s="12">
        <f t="shared" si="5"/>
        <v>0.981</v>
      </c>
      <c r="M132" s="15"/>
      <c r="N132" s="12">
        <f t="shared" si="7"/>
        <v>0</v>
      </c>
    </row>
    <row r="133" spans="1:14" ht="51">
      <c r="A133" s="3">
        <f t="shared" si="6"/>
        <v>121</v>
      </c>
      <c r="B133" s="205" t="s">
        <v>536</v>
      </c>
      <c r="C133" s="206" t="s">
        <v>115</v>
      </c>
      <c r="D133" s="206" t="s">
        <v>65</v>
      </c>
      <c r="E133" s="206" t="s">
        <v>234</v>
      </c>
      <c r="F133" s="206" t="s">
        <v>94</v>
      </c>
      <c r="G133" s="207">
        <v>2000</v>
      </c>
      <c r="H133" s="111">
        <v>2000</v>
      </c>
      <c r="I133" s="111">
        <v>1950</v>
      </c>
      <c r="J133" s="111"/>
      <c r="K133" s="111">
        <f t="shared" si="4"/>
        <v>1950</v>
      </c>
      <c r="L133" s="12">
        <f t="shared" si="5"/>
        <v>0.975</v>
      </c>
      <c r="M133" s="15"/>
      <c r="N133" s="12">
        <f t="shared" si="7"/>
        <v>0</v>
      </c>
    </row>
    <row r="134" spans="1:14" ht="25.5">
      <c r="A134" s="3">
        <f t="shared" si="6"/>
        <v>122</v>
      </c>
      <c r="B134" s="205" t="s">
        <v>470</v>
      </c>
      <c r="C134" s="206" t="s">
        <v>115</v>
      </c>
      <c r="D134" s="206" t="s">
        <v>65</v>
      </c>
      <c r="E134" s="206" t="s">
        <v>234</v>
      </c>
      <c r="F134" s="206" t="s">
        <v>192</v>
      </c>
      <c r="G134" s="207">
        <v>2000</v>
      </c>
      <c r="H134" s="111">
        <v>2000</v>
      </c>
      <c r="I134" s="111">
        <v>1950</v>
      </c>
      <c r="J134" s="111"/>
      <c r="K134" s="111">
        <f t="shared" si="4"/>
        <v>1950</v>
      </c>
      <c r="L134" s="12">
        <f t="shared" si="5"/>
        <v>0.975</v>
      </c>
      <c r="M134" s="15"/>
      <c r="N134" s="12">
        <f t="shared" si="7"/>
        <v>0</v>
      </c>
    </row>
    <row r="135" spans="1:14" ht="76.5">
      <c r="A135" s="3">
        <f t="shared" si="6"/>
        <v>123</v>
      </c>
      <c r="B135" s="205" t="s">
        <v>537</v>
      </c>
      <c r="C135" s="206" t="s">
        <v>115</v>
      </c>
      <c r="D135" s="206" t="s">
        <v>65</v>
      </c>
      <c r="E135" s="206" t="s">
        <v>235</v>
      </c>
      <c r="F135" s="206" t="s">
        <v>94</v>
      </c>
      <c r="G135" s="207">
        <v>10000</v>
      </c>
      <c r="H135" s="111">
        <v>10000</v>
      </c>
      <c r="I135" s="111">
        <v>10000</v>
      </c>
      <c r="J135" s="111"/>
      <c r="K135" s="111">
        <f t="shared" si="4"/>
        <v>10000</v>
      </c>
      <c r="L135" s="12">
        <f t="shared" si="5"/>
        <v>1</v>
      </c>
      <c r="M135" s="15"/>
      <c r="N135" s="12">
        <f t="shared" si="7"/>
        <v>0</v>
      </c>
    </row>
    <row r="136" spans="1:14" ht="25.5">
      <c r="A136" s="3">
        <f t="shared" si="6"/>
        <v>124</v>
      </c>
      <c r="B136" s="205" t="s">
        <v>470</v>
      </c>
      <c r="C136" s="206" t="s">
        <v>115</v>
      </c>
      <c r="D136" s="206" t="s">
        <v>65</v>
      </c>
      <c r="E136" s="206" t="s">
        <v>235</v>
      </c>
      <c r="F136" s="206" t="s">
        <v>192</v>
      </c>
      <c r="G136" s="207">
        <v>10000</v>
      </c>
      <c r="H136" s="111">
        <v>10000</v>
      </c>
      <c r="I136" s="111">
        <v>10000</v>
      </c>
      <c r="J136" s="111"/>
      <c r="K136" s="111">
        <f t="shared" si="4"/>
        <v>10000</v>
      </c>
      <c r="L136" s="12">
        <f t="shared" si="5"/>
        <v>1</v>
      </c>
      <c r="M136" s="15"/>
      <c r="N136" s="12">
        <f t="shared" si="7"/>
        <v>0</v>
      </c>
    </row>
    <row r="137" spans="1:14" ht="12.75">
      <c r="A137" s="3">
        <f t="shared" si="6"/>
        <v>125</v>
      </c>
      <c r="B137" s="205" t="s">
        <v>538</v>
      </c>
      <c r="C137" s="206" t="s">
        <v>115</v>
      </c>
      <c r="D137" s="206" t="s">
        <v>65</v>
      </c>
      <c r="E137" s="206" t="s">
        <v>236</v>
      </c>
      <c r="F137" s="206" t="s">
        <v>94</v>
      </c>
      <c r="G137" s="207">
        <v>2296200</v>
      </c>
      <c r="H137" s="111">
        <v>2296200</v>
      </c>
      <c r="I137" s="111">
        <v>2291343.86</v>
      </c>
      <c r="J137" s="111"/>
      <c r="K137" s="111">
        <f t="shared" si="4"/>
        <v>2291343.86</v>
      </c>
      <c r="L137" s="12">
        <f t="shared" si="5"/>
        <v>0.9978851406671893</v>
      </c>
      <c r="M137" s="15"/>
      <c r="N137" s="12">
        <f t="shared" si="7"/>
        <v>0</v>
      </c>
    </row>
    <row r="138" spans="1:14" ht="25.5">
      <c r="A138" s="3">
        <f t="shared" si="6"/>
        <v>126</v>
      </c>
      <c r="B138" s="205" t="s">
        <v>506</v>
      </c>
      <c r="C138" s="206" t="s">
        <v>115</v>
      </c>
      <c r="D138" s="206" t="s">
        <v>65</v>
      </c>
      <c r="E138" s="206" t="s">
        <v>236</v>
      </c>
      <c r="F138" s="206" t="s">
        <v>216</v>
      </c>
      <c r="G138" s="207">
        <v>2048463</v>
      </c>
      <c r="H138" s="111">
        <v>2048463</v>
      </c>
      <c r="I138" s="111">
        <v>2043606.86</v>
      </c>
      <c r="J138" s="111"/>
      <c r="K138" s="111">
        <f t="shared" si="4"/>
        <v>2043606.86</v>
      </c>
      <c r="L138" s="12">
        <f t="shared" si="5"/>
        <v>0.9976293738280848</v>
      </c>
      <c r="M138" s="15"/>
      <c r="N138" s="12">
        <f t="shared" si="7"/>
        <v>0</v>
      </c>
    </row>
    <row r="139" spans="1:14" ht="25.5">
      <c r="A139" s="3">
        <f t="shared" si="6"/>
        <v>127</v>
      </c>
      <c r="B139" s="205" t="s">
        <v>470</v>
      </c>
      <c r="C139" s="206" t="s">
        <v>115</v>
      </c>
      <c r="D139" s="206" t="s">
        <v>65</v>
      </c>
      <c r="E139" s="206" t="s">
        <v>236</v>
      </c>
      <c r="F139" s="206" t="s">
        <v>192</v>
      </c>
      <c r="G139" s="207">
        <v>247737</v>
      </c>
      <c r="H139" s="111">
        <v>247737</v>
      </c>
      <c r="I139" s="111">
        <v>247737</v>
      </c>
      <c r="J139" s="111"/>
      <c r="K139" s="111">
        <f t="shared" si="4"/>
        <v>247737</v>
      </c>
      <c r="L139" s="12">
        <f t="shared" si="5"/>
        <v>1</v>
      </c>
      <c r="M139" s="15"/>
      <c r="N139" s="12">
        <f t="shared" si="7"/>
        <v>0</v>
      </c>
    </row>
    <row r="140" spans="1:14" ht="25.5">
      <c r="A140" s="3">
        <f t="shared" si="6"/>
        <v>128</v>
      </c>
      <c r="B140" s="205" t="s">
        <v>539</v>
      </c>
      <c r="C140" s="206" t="s">
        <v>115</v>
      </c>
      <c r="D140" s="206" t="s">
        <v>65</v>
      </c>
      <c r="E140" s="206" t="s">
        <v>237</v>
      </c>
      <c r="F140" s="206" t="s">
        <v>94</v>
      </c>
      <c r="G140" s="207">
        <v>58000</v>
      </c>
      <c r="H140" s="111">
        <v>58000</v>
      </c>
      <c r="I140" s="111">
        <v>57606.8</v>
      </c>
      <c r="J140" s="111"/>
      <c r="K140" s="111">
        <f t="shared" si="4"/>
        <v>57606.8</v>
      </c>
      <c r="L140" s="12">
        <f t="shared" si="5"/>
        <v>0.9932206896551725</v>
      </c>
      <c r="M140" s="15"/>
      <c r="N140" s="12">
        <f t="shared" si="7"/>
        <v>0</v>
      </c>
    </row>
    <row r="141" spans="1:14" ht="25.5">
      <c r="A141" s="3">
        <f t="shared" si="6"/>
        <v>129</v>
      </c>
      <c r="B141" s="205" t="s">
        <v>470</v>
      </c>
      <c r="C141" s="206" t="s">
        <v>115</v>
      </c>
      <c r="D141" s="206" t="s">
        <v>65</v>
      </c>
      <c r="E141" s="206" t="s">
        <v>237</v>
      </c>
      <c r="F141" s="206" t="s">
        <v>192</v>
      </c>
      <c r="G141" s="207">
        <v>58000</v>
      </c>
      <c r="H141" s="111">
        <v>58000</v>
      </c>
      <c r="I141" s="111">
        <v>57606.8</v>
      </c>
      <c r="J141" s="111"/>
      <c r="K141" s="111">
        <f t="shared" si="4"/>
        <v>57606.8</v>
      </c>
      <c r="L141" s="12">
        <f t="shared" si="5"/>
        <v>0.9932206896551725</v>
      </c>
      <c r="M141" s="15"/>
      <c r="N141" s="12">
        <f t="shared" si="7"/>
        <v>0</v>
      </c>
    </row>
    <row r="142" spans="1:14" ht="25.5">
      <c r="A142" s="3">
        <f t="shared" si="6"/>
        <v>130</v>
      </c>
      <c r="B142" s="205" t="s">
        <v>390</v>
      </c>
      <c r="C142" s="206" t="s">
        <v>115</v>
      </c>
      <c r="D142" s="206" t="s">
        <v>151</v>
      </c>
      <c r="E142" s="206" t="s">
        <v>93</v>
      </c>
      <c r="F142" s="206" t="s">
        <v>94</v>
      </c>
      <c r="G142" s="207">
        <v>312000</v>
      </c>
      <c r="H142" s="111">
        <v>312000</v>
      </c>
      <c r="I142" s="111">
        <v>63690.4</v>
      </c>
      <c r="J142" s="111"/>
      <c r="K142" s="111">
        <f aca="true" t="shared" si="8" ref="K142:K205">I142+J142</f>
        <v>63690.4</v>
      </c>
      <c r="L142" s="12">
        <f aca="true" t="shared" si="9" ref="L142:L205">K142/H142</f>
        <v>0.20413589743589744</v>
      </c>
      <c r="M142" s="15"/>
      <c r="N142" s="12">
        <f t="shared" si="7"/>
        <v>0</v>
      </c>
    </row>
    <row r="143" spans="1:14" ht="38.25">
      <c r="A143" s="3">
        <f aca="true" t="shared" si="10" ref="A143:A206">A142+1</f>
        <v>131</v>
      </c>
      <c r="B143" s="205" t="s">
        <v>525</v>
      </c>
      <c r="C143" s="206" t="s">
        <v>115</v>
      </c>
      <c r="D143" s="206" t="s">
        <v>151</v>
      </c>
      <c r="E143" s="206" t="s">
        <v>116</v>
      </c>
      <c r="F143" s="206" t="s">
        <v>94</v>
      </c>
      <c r="G143" s="207">
        <v>312000</v>
      </c>
      <c r="H143" s="111">
        <v>312000</v>
      </c>
      <c r="I143" s="111">
        <v>63690.4</v>
      </c>
      <c r="J143" s="111"/>
      <c r="K143" s="111">
        <f t="shared" si="8"/>
        <v>63690.4</v>
      </c>
      <c r="L143" s="12">
        <f t="shared" si="9"/>
        <v>0.20413589743589744</v>
      </c>
      <c r="M143" s="15"/>
      <c r="N143" s="12">
        <f aca="true" t="shared" si="11" ref="N143:N206">M143/L143</f>
        <v>0</v>
      </c>
    </row>
    <row r="144" spans="1:14" ht="38.25">
      <c r="A144" s="3">
        <f t="shared" si="10"/>
        <v>132</v>
      </c>
      <c r="B144" s="205" t="s">
        <v>540</v>
      </c>
      <c r="C144" s="206" t="s">
        <v>115</v>
      </c>
      <c r="D144" s="206" t="s">
        <v>151</v>
      </c>
      <c r="E144" s="206" t="s">
        <v>541</v>
      </c>
      <c r="F144" s="206" t="s">
        <v>94</v>
      </c>
      <c r="G144" s="207">
        <v>9000</v>
      </c>
      <c r="H144" s="111">
        <v>9000</v>
      </c>
      <c r="I144" s="111">
        <v>2200</v>
      </c>
      <c r="J144" s="111"/>
      <c r="K144" s="111">
        <f t="shared" si="8"/>
        <v>2200</v>
      </c>
      <c r="L144" s="12">
        <f t="shared" si="9"/>
        <v>0.24444444444444444</v>
      </c>
      <c r="M144" s="15"/>
      <c r="N144" s="12">
        <f t="shared" si="11"/>
        <v>0</v>
      </c>
    </row>
    <row r="145" spans="1:14" ht="51">
      <c r="A145" s="3">
        <f t="shared" si="10"/>
        <v>133</v>
      </c>
      <c r="B145" s="205" t="s">
        <v>542</v>
      </c>
      <c r="C145" s="206" t="s">
        <v>115</v>
      </c>
      <c r="D145" s="206" t="s">
        <v>151</v>
      </c>
      <c r="E145" s="206" t="s">
        <v>543</v>
      </c>
      <c r="F145" s="206" t="s">
        <v>94</v>
      </c>
      <c r="G145" s="207">
        <v>2200</v>
      </c>
      <c r="H145" s="111">
        <v>2200</v>
      </c>
      <c r="I145" s="111">
        <v>2200</v>
      </c>
      <c r="J145" s="111"/>
      <c r="K145" s="111">
        <f t="shared" si="8"/>
        <v>2200</v>
      </c>
      <c r="L145" s="12">
        <f t="shared" si="9"/>
        <v>1</v>
      </c>
      <c r="M145" s="15"/>
      <c r="N145" s="12">
        <f t="shared" si="11"/>
        <v>0</v>
      </c>
    </row>
    <row r="146" spans="1:14" ht="25.5">
      <c r="A146" s="3">
        <f t="shared" si="10"/>
        <v>134</v>
      </c>
      <c r="B146" s="205" t="s">
        <v>470</v>
      </c>
      <c r="C146" s="206" t="s">
        <v>115</v>
      </c>
      <c r="D146" s="206" t="s">
        <v>151</v>
      </c>
      <c r="E146" s="206" t="s">
        <v>543</v>
      </c>
      <c r="F146" s="206" t="s">
        <v>192</v>
      </c>
      <c r="G146" s="207">
        <v>2200</v>
      </c>
      <c r="H146" s="111">
        <v>2200</v>
      </c>
      <c r="I146" s="111">
        <v>2200</v>
      </c>
      <c r="J146" s="111"/>
      <c r="K146" s="111">
        <f t="shared" si="8"/>
        <v>2200</v>
      </c>
      <c r="L146" s="12">
        <f t="shared" si="9"/>
        <v>1</v>
      </c>
      <c r="M146" s="15"/>
      <c r="N146" s="12">
        <f t="shared" si="11"/>
        <v>0</v>
      </c>
    </row>
    <row r="147" spans="1:14" ht="25.5">
      <c r="A147" s="3">
        <f t="shared" si="10"/>
        <v>135</v>
      </c>
      <c r="B147" s="205" t="s">
        <v>544</v>
      </c>
      <c r="C147" s="206" t="s">
        <v>115</v>
      </c>
      <c r="D147" s="206" t="s">
        <v>151</v>
      </c>
      <c r="E147" s="206" t="s">
        <v>545</v>
      </c>
      <c r="F147" s="206" t="s">
        <v>94</v>
      </c>
      <c r="G147" s="207">
        <v>6800</v>
      </c>
      <c r="H147" s="111">
        <v>6800</v>
      </c>
      <c r="I147" s="111">
        <v>0</v>
      </c>
      <c r="J147" s="111"/>
      <c r="K147" s="111">
        <f t="shared" si="8"/>
        <v>0</v>
      </c>
      <c r="L147" s="12">
        <f t="shared" si="9"/>
        <v>0</v>
      </c>
      <c r="M147" s="15"/>
      <c r="N147" s="12" t="e">
        <f t="shared" si="11"/>
        <v>#DIV/0!</v>
      </c>
    </row>
    <row r="148" spans="1:14" ht="25.5">
      <c r="A148" s="3">
        <f t="shared" si="10"/>
        <v>136</v>
      </c>
      <c r="B148" s="205" t="s">
        <v>470</v>
      </c>
      <c r="C148" s="206" t="s">
        <v>115</v>
      </c>
      <c r="D148" s="206" t="s">
        <v>151</v>
      </c>
      <c r="E148" s="206" t="s">
        <v>545</v>
      </c>
      <c r="F148" s="206" t="s">
        <v>192</v>
      </c>
      <c r="G148" s="207">
        <v>6800</v>
      </c>
      <c r="H148" s="111">
        <v>6800</v>
      </c>
      <c r="I148" s="111">
        <v>0</v>
      </c>
      <c r="J148" s="111"/>
      <c r="K148" s="111">
        <f t="shared" si="8"/>
        <v>0</v>
      </c>
      <c r="L148" s="12">
        <f t="shared" si="9"/>
        <v>0</v>
      </c>
      <c r="M148" s="15"/>
      <c r="N148" s="12" t="e">
        <f t="shared" si="11"/>
        <v>#DIV/0!</v>
      </c>
    </row>
    <row r="149" spans="1:14" ht="38.25">
      <c r="A149" s="3">
        <f t="shared" si="10"/>
        <v>137</v>
      </c>
      <c r="B149" s="205" t="s">
        <v>526</v>
      </c>
      <c r="C149" s="206" t="s">
        <v>115</v>
      </c>
      <c r="D149" s="206" t="s">
        <v>151</v>
      </c>
      <c r="E149" s="206" t="s">
        <v>229</v>
      </c>
      <c r="F149" s="206" t="s">
        <v>94</v>
      </c>
      <c r="G149" s="207">
        <v>303000</v>
      </c>
      <c r="H149" s="111">
        <v>303000</v>
      </c>
      <c r="I149" s="111">
        <v>61490.4</v>
      </c>
      <c r="J149" s="111"/>
      <c r="K149" s="111">
        <f t="shared" si="8"/>
        <v>61490.4</v>
      </c>
      <c r="L149" s="12">
        <f t="shared" si="9"/>
        <v>0.20293861386138615</v>
      </c>
      <c r="M149" s="15"/>
      <c r="N149" s="12">
        <f t="shared" si="11"/>
        <v>0</v>
      </c>
    </row>
    <row r="150" spans="1:14" ht="25.5">
      <c r="A150" s="3">
        <f t="shared" si="10"/>
        <v>138</v>
      </c>
      <c r="B150" s="205" t="s">
        <v>546</v>
      </c>
      <c r="C150" s="206" t="s">
        <v>115</v>
      </c>
      <c r="D150" s="206" t="s">
        <v>151</v>
      </c>
      <c r="E150" s="206" t="s">
        <v>547</v>
      </c>
      <c r="F150" s="206" t="s">
        <v>94</v>
      </c>
      <c r="G150" s="207">
        <v>50000</v>
      </c>
      <c r="H150" s="111">
        <v>50000</v>
      </c>
      <c r="I150" s="111">
        <v>2400</v>
      </c>
      <c r="J150" s="111"/>
      <c r="K150" s="111">
        <f t="shared" si="8"/>
        <v>2400</v>
      </c>
      <c r="L150" s="12">
        <f t="shared" si="9"/>
        <v>0.048</v>
      </c>
      <c r="M150" s="15"/>
      <c r="N150" s="12">
        <f t="shared" si="11"/>
        <v>0</v>
      </c>
    </row>
    <row r="151" spans="1:14" ht="25.5">
      <c r="A151" s="3">
        <f t="shared" si="10"/>
        <v>139</v>
      </c>
      <c r="B151" s="205" t="s">
        <v>470</v>
      </c>
      <c r="C151" s="206" t="s">
        <v>115</v>
      </c>
      <c r="D151" s="206" t="s">
        <v>151</v>
      </c>
      <c r="E151" s="206" t="s">
        <v>547</v>
      </c>
      <c r="F151" s="206" t="s">
        <v>192</v>
      </c>
      <c r="G151" s="207">
        <v>50000</v>
      </c>
      <c r="H151" s="111">
        <v>50000</v>
      </c>
      <c r="I151" s="111">
        <v>2400</v>
      </c>
      <c r="J151" s="111"/>
      <c r="K151" s="111">
        <f t="shared" si="8"/>
        <v>2400</v>
      </c>
      <c r="L151" s="12">
        <f t="shared" si="9"/>
        <v>0.048</v>
      </c>
      <c r="M151" s="15"/>
      <c r="N151" s="12">
        <f t="shared" si="11"/>
        <v>0</v>
      </c>
    </row>
    <row r="152" spans="1:14" ht="38.25">
      <c r="A152" s="3">
        <f t="shared" si="10"/>
        <v>140</v>
      </c>
      <c r="B152" s="205" t="s">
        <v>548</v>
      </c>
      <c r="C152" s="206" t="s">
        <v>115</v>
      </c>
      <c r="D152" s="206" t="s">
        <v>151</v>
      </c>
      <c r="E152" s="206" t="s">
        <v>549</v>
      </c>
      <c r="F152" s="206" t="s">
        <v>94</v>
      </c>
      <c r="G152" s="207">
        <v>60000</v>
      </c>
      <c r="H152" s="111">
        <v>60000</v>
      </c>
      <c r="I152" s="111">
        <v>0</v>
      </c>
      <c r="J152" s="111"/>
      <c r="K152" s="111">
        <f t="shared" si="8"/>
        <v>0</v>
      </c>
      <c r="L152" s="12">
        <f t="shared" si="9"/>
        <v>0</v>
      </c>
      <c r="M152" s="15"/>
      <c r="N152" s="12" t="e">
        <f t="shared" si="11"/>
        <v>#DIV/0!</v>
      </c>
    </row>
    <row r="153" spans="1:14" ht="25.5">
      <c r="A153" s="3">
        <f t="shared" si="10"/>
        <v>141</v>
      </c>
      <c r="B153" s="205" t="s">
        <v>470</v>
      </c>
      <c r="C153" s="206" t="s">
        <v>115</v>
      </c>
      <c r="D153" s="206" t="s">
        <v>151</v>
      </c>
      <c r="E153" s="206" t="s">
        <v>549</v>
      </c>
      <c r="F153" s="206" t="s">
        <v>192</v>
      </c>
      <c r="G153" s="207">
        <v>60000</v>
      </c>
      <c r="H153" s="111">
        <v>60000</v>
      </c>
      <c r="I153" s="111">
        <v>0</v>
      </c>
      <c r="J153" s="111"/>
      <c r="K153" s="111">
        <f t="shared" si="8"/>
        <v>0</v>
      </c>
      <c r="L153" s="12">
        <f t="shared" si="9"/>
        <v>0</v>
      </c>
      <c r="M153" s="15"/>
      <c r="N153" s="12" t="e">
        <f t="shared" si="11"/>
        <v>#DIV/0!</v>
      </c>
    </row>
    <row r="154" spans="1:14" ht="38.25">
      <c r="A154" s="3">
        <f t="shared" si="10"/>
        <v>142</v>
      </c>
      <c r="B154" s="205" t="s">
        <v>550</v>
      </c>
      <c r="C154" s="206" t="s">
        <v>115</v>
      </c>
      <c r="D154" s="206" t="s">
        <v>151</v>
      </c>
      <c r="E154" s="206" t="s">
        <v>238</v>
      </c>
      <c r="F154" s="206" t="s">
        <v>94</v>
      </c>
      <c r="G154" s="207">
        <v>80000</v>
      </c>
      <c r="H154" s="111">
        <v>80000</v>
      </c>
      <c r="I154" s="111">
        <v>31800</v>
      </c>
      <c r="J154" s="111"/>
      <c r="K154" s="111">
        <f t="shared" si="8"/>
        <v>31800</v>
      </c>
      <c r="L154" s="12">
        <f t="shared" si="9"/>
        <v>0.3975</v>
      </c>
      <c r="M154" s="15"/>
      <c r="N154" s="12">
        <f t="shared" si="11"/>
        <v>0</v>
      </c>
    </row>
    <row r="155" spans="1:15" ht="25.5">
      <c r="A155" s="3">
        <f t="shared" si="10"/>
        <v>143</v>
      </c>
      <c r="B155" s="205" t="s">
        <v>470</v>
      </c>
      <c r="C155" s="206" t="s">
        <v>115</v>
      </c>
      <c r="D155" s="206" t="s">
        <v>151</v>
      </c>
      <c r="E155" s="206" t="s">
        <v>238</v>
      </c>
      <c r="F155" s="206" t="s">
        <v>192</v>
      </c>
      <c r="G155" s="207">
        <v>80000</v>
      </c>
      <c r="H155" s="111">
        <v>80000</v>
      </c>
      <c r="I155" s="111">
        <v>31800</v>
      </c>
      <c r="J155" s="111"/>
      <c r="K155" s="111">
        <f t="shared" si="8"/>
        <v>31800</v>
      </c>
      <c r="L155" s="12">
        <f t="shared" si="9"/>
        <v>0.3975</v>
      </c>
      <c r="M155" s="15"/>
      <c r="N155" s="12">
        <f t="shared" si="11"/>
        <v>0</v>
      </c>
      <c r="O155" s="10">
        <v>893600</v>
      </c>
    </row>
    <row r="156" spans="1:14" ht="51">
      <c r="A156" s="3">
        <f t="shared" si="10"/>
        <v>144</v>
      </c>
      <c r="B156" s="205" t="s">
        <v>551</v>
      </c>
      <c r="C156" s="206" t="s">
        <v>115</v>
      </c>
      <c r="D156" s="206" t="s">
        <v>151</v>
      </c>
      <c r="E156" s="206" t="s">
        <v>239</v>
      </c>
      <c r="F156" s="206" t="s">
        <v>94</v>
      </c>
      <c r="G156" s="207">
        <v>30000</v>
      </c>
      <c r="H156" s="111">
        <v>30000</v>
      </c>
      <c r="I156" s="111">
        <v>27290.4</v>
      </c>
      <c r="J156" s="111"/>
      <c r="K156" s="111">
        <f t="shared" si="8"/>
        <v>27290.4</v>
      </c>
      <c r="L156" s="12">
        <f t="shared" si="9"/>
        <v>0.90968</v>
      </c>
      <c r="M156" s="15"/>
      <c r="N156" s="12">
        <f t="shared" si="11"/>
        <v>0</v>
      </c>
    </row>
    <row r="157" spans="1:15" ht="25.5">
      <c r="A157" s="3">
        <f t="shared" si="10"/>
        <v>145</v>
      </c>
      <c r="B157" s="205" t="s">
        <v>470</v>
      </c>
      <c r="C157" s="206" t="s">
        <v>115</v>
      </c>
      <c r="D157" s="206" t="s">
        <v>151</v>
      </c>
      <c r="E157" s="206" t="s">
        <v>239</v>
      </c>
      <c r="F157" s="206" t="s">
        <v>192</v>
      </c>
      <c r="G157" s="207">
        <v>20860</v>
      </c>
      <c r="H157" s="111">
        <v>20860</v>
      </c>
      <c r="I157" s="111">
        <v>20859.4</v>
      </c>
      <c r="J157" s="111"/>
      <c r="K157" s="111">
        <f t="shared" si="8"/>
        <v>20859.4</v>
      </c>
      <c r="L157" s="12">
        <f t="shared" si="9"/>
        <v>0.9999712368168745</v>
      </c>
      <c r="M157" s="15"/>
      <c r="N157" s="12">
        <f t="shared" si="11"/>
        <v>0</v>
      </c>
      <c r="O157" s="10">
        <v>686900</v>
      </c>
    </row>
    <row r="158" spans="1:14" ht="12.75">
      <c r="A158" s="3">
        <f t="shared" si="10"/>
        <v>146</v>
      </c>
      <c r="B158" s="205" t="s">
        <v>552</v>
      </c>
      <c r="C158" s="206" t="s">
        <v>115</v>
      </c>
      <c r="D158" s="206" t="s">
        <v>151</v>
      </c>
      <c r="E158" s="206" t="s">
        <v>239</v>
      </c>
      <c r="F158" s="206" t="s">
        <v>242</v>
      </c>
      <c r="G158" s="207">
        <v>9140</v>
      </c>
      <c r="H158" s="111">
        <v>9140</v>
      </c>
      <c r="I158" s="111">
        <v>6431</v>
      </c>
      <c r="J158" s="111"/>
      <c r="K158" s="111">
        <f t="shared" si="8"/>
        <v>6431</v>
      </c>
      <c r="L158" s="12">
        <f t="shared" si="9"/>
        <v>0.7036105032822757</v>
      </c>
      <c r="M158" s="15"/>
      <c r="N158" s="12">
        <f t="shared" si="11"/>
        <v>0</v>
      </c>
    </row>
    <row r="159" spans="1:14" ht="38.25">
      <c r="A159" s="3">
        <f t="shared" si="10"/>
        <v>147</v>
      </c>
      <c r="B159" s="205" t="s">
        <v>553</v>
      </c>
      <c r="C159" s="206" t="s">
        <v>115</v>
      </c>
      <c r="D159" s="206" t="s">
        <v>151</v>
      </c>
      <c r="E159" s="206" t="s">
        <v>554</v>
      </c>
      <c r="F159" s="206" t="s">
        <v>94</v>
      </c>
      <c r="G159" s="207">
        <v>83000</v>
      </c>
      <c r="H159" s="111">
        <v>83000</v>
      </c>
      <c r="I159" s="111">
        <v>0</v>
      </c>
      <c r="J159" s="111"/>
      <c r="K159" s="111">
        <f t="shared" si="8"/>
        <v>0</v>
      </c>
      <c r="L159" s="12">
        <f t="shared" si="9"/>
        <v>0</v>
      </c>
      <c r="M159" s="15"/>
      <c r="N159" s="12" t="e">
        <f t="shared" si="11"/>
        <v>#DIV/0!</v>
      </c>
    </row>
    <row r="160" spans="1:15" ht="25.5">
      <c r="A160" s="3">
        <f t="shared" si="10"/>
        <v>148</v>
      </c>
      <c r="B160" s="205" t="s">
        <v>470</v>
      </c>
      <c r="C160" s="206" t="s">
        <v>115</v>
      </c>
      <c r="D160" s="206" t="s">
        <v>151</v>
      </c>
      <c r="E160" s="206" t="s">
        <v>554</v>
      </c>
      <c r="F160" s="206" t="s">
        <v>192</v>
      </c>
      <c r="G160" s="207">
        <v>83000</v>
      </c>
      <c r="H160" s="111">
        <v>83000</v>
      </c>
      <c r="I160" s="111">
        <v>0</v>
      </c>
      <c r="J160" s="111"/>
      <c r="K160" s="111">
        <f t="shared" si="8"/>
        <v>0</v>
      </c>
      <c r="L160" s="12">
        <f t="shared" si="9"/>
        <v>0</v>
      </c>
      <c r="M160" s="15"/>
      <c r="N160" s="12" t="e">
        <f t="shared" si="11"/>
        <v>#DIV/0!</v>
      </c>
      <c r="O160" s="10">
        <v>6010050</v>
      </c>
    </row>
    <row r="161" spans="1:14" ht="12.75">
      <c r="A161" s="3">
        <f t="shared" si="10"/>
        <v>149</v>
      </c>
      <c r="B161" s="205" t="s">
        <v>391</v>
      </c>
      <c r="C161" s="206" t="s">
        <v>115</v>
      </c>
      <c r="D161" s="206" t="s">
        <v>66</v>
      </c>
      <c r="E161" s="206" t="s">
        <v>93</v>
      </c>
      <c r="F161" s="206" t="s">
        <v>94</v>
      </c>
      <c r="G161" s="207">
        <v>17541726</v>
      </c>
      <c r="H161" s="111">
        <v>17541726</v>
      </c>
      <c r="I161" s="111">
        <v>16949192.69</v>
      </c>
      <c r="J161" s="111"/>
      <c r="K161" s="111">
        <f t="shared" si="8"/>
        <v>16949192.69</v>
      </c>
      <c r="L161" s="12">
        <f t="shared" si="9"/>
        <v>0.9662214932555668</v>
      </c>
      <c r="M161" s="15"/>
      <c r="N161" s="12">
        <f t="shared" si="11"/>
        <v>0</v>
      </c>
    </row>
    <row r="162" spans="1:14" ht="12.75">
      <c r="A162" s="3">
        <f t="shared" si="10"/>
        <v>150</v>
      </c>
      <c r="B162" s="205" t="s">
        <v>392</v>
      </c>
      <c r="C162" s="206" t="s">
        <v>115</v>
      </c>
      <c r="D162" s="206" t="s">
        <v>67</v>
      </c>
      <c r="E162" s="206" t="s">
        <v>93</v>
      </c>
      <c r="F162" s="206" t="s">
        <v>94</v>
      </c>
      <c r="G162" s="207">
        <v>1198024</v>
      </c>
      <c r="H162" s="111">
        <v>1198024</v>
      </c>
      <c r="I162" s="111">
        <v>954695.5</v>
      </c>
      <c r="J162" s="111"/>
      <c r="K162" s="111">
        <f t="shared" si="8"/>
        <v>954695.5</v>
      </c>
      <c r="L162" s="12">
        <f t="shared" si="9"/>
        <v>0.7968917984948548</v>
      </c>
      <c r="M162" s="15"/>
      <c r="N162" s="12">
        <f t="shared" si="11"/>
        <v>0</v>
      </c>
    </row>
    <row r="163" spans="1:14" ht="51">
      <c r="A163" s="3">
        <f t="shared" si="10"/>
        <v>151</v>
      </c>
      <c r="B163" s="205" t="s">
        <v>477</v>
      </c>
      <c r="C163" s="206" t="s">
        <v>115</v>
      </c>
      <c r="D163" s="206" t="s">
        <v>67</v>
      </c>
      <c r="E163" s="206" t="s">
        <v>114</v>
      </c>
      <c r="F163" s="206" t="s">
        <v>94</v>
      </c>
      <c r="G163" s="207">
        <v>968024</v>
      </c>
      <c r="H163" s="111">
        <v>968024</v>
      </c>
      <c r="I163" s="111">
        <v>858695.5</v>
      </c>
      <c r="J163" s="111"/>
      <c r="K163" s="111">
        <f t="shared" si="8"/>
        <v>858695.5</v>
      </c>
      <c r="L163" s="12">
        <f t="shared" si="9"/>
        <v>0.8870601348726891</v>
      </c>
      <c r="M163" s="15"/>
      <c r="N163" s="12">
        <f t="shared" si="11"/>
        <v>0</v>
      </c>
    </row>
    <row r="164" spans="1:14" ht="38.25">
      <c r="A164" s="3">
        <f t="shared" si="10"/>
        <v>152</v>
      </c>
      <c r="B164" s="205" t="s">
        <v>555</v>
      </c>
      <c r="C164" s="206" t="s">
        <v>115</v>
      </c>
      <c r="D164" s="206" t="s">
        <v>67</v>
      </c>
      <c r="E164" s="206" t="s">
        <v>240</v>
      </c>
      <c r="F164" s="206" t="s">
        <v>94</v>
      </c>
      <c r="G164" s="207">
        <v>968024</v>
      </c>
      <c r="H164" s="111">
        <v>968024</v>
      </c>
      <c r="I164" s="111">
        <v>858695.5</v>
      </c>
      <c r="J164" s="111"/>
      <c r="K164" s="111">
        <f t="shared" si="8"/>
        <v>858695.5</v>
      </c>
      <c r="L164" s="12">
        <f t="shared" si="9"/>
        <v>0.8870601348726891</v>
      </c>
      <c r="M164" s="15"/>
      <c r="N164" s="12">
        <f t="shared" si="11"/>
        <v>0</v>
      </c>
    </row>
    <row r="165" spans="1:14" ht="25.5">
      <c r="A165" s="3">
        <f t="shared" si="10"/>
        <v>153</v>
      </c>
      <c r="B165" s="205" t="s">
        <v>556</v>
      </c>
      <c r="C165" s="206" t="s">
        <v>115</v>
      </c>
      <c r="D165" s="206" t="s">
        <v>67</v>
      </c>
      <c r="E165" s="206" t="s">
        <v>241</v>
      </c>
      <c r="F165" s="206" t="s">
        <v>94</v>
      </c>
      <c r="G165" s="207">
        <v>32183</v>
      </c>
      <c r="H165" s="111">
        <v>32183</v>
      </c>
      <c r="I165" s="111">
        <v>26436</v>
      </c>
      <c r="J165" s="111"/>
      <c r="K165" s="111">
        <f t="shared" si="8"/>
        <v>26436</v>
      </c>
      <c r="L165" s="12">
        <f t="shared" si="9"/>
        <v>0.8214274617033838</v>
      </c>
      <c r="M165" s="15"/>
      <c r="N165" s="12">
        <f t="shared" si="11"/>
        <v>0</v>
      </c>
    </row>
    <row r="166" spans="1:14" ht="12.75">
      <c r="A166" s="3">
        <f t="shared" si="10"/>
        <v>154</v>
      </c>
      <c r="B166" s="205" t="s">
        <v>489</v>
      </c>
      <c r="C166" s="206" t="s">
        <v>115</v>
      </c>
      <c r="D166" s="206" t="s">
        <v>67</v>
      </c>
      <c r="E166" s="206" t="s">
        <v>241</v>
      </c>
      <c r="F166" s="206" t="s">
        <v>202</v>
      </c>
      <c r="G166" s="207">
        <v>32183</v>
      </c>
      <c r="H166" s="111">
        <v>32183</v>
      </c>
      <c r="I166" s="111">
        <v>26436</v>
      </c>
      <c r="J166" s="111"/>
      <c r="K166" s="111">
        <f t="shared" si="8"/>
        <v>26436</v>
      </c>
      <c r="L166" s="12">
        <f t="shared" si="9"/>
        <v>0.8214274617033838</v>
      </c>
      <c r="M166" s="15"/>
      <c r="N166" s="12">
        <f t="shared" si="11"/>
        <v>0</v>
      </c>
    </row>
    <row r="167" spans="1:14" ht="38.25">
      <c r="A167" s="3">
        <f t="shared" si="10"/>
        <v>155</v>
      </c>
      <c r="B167" s="205" t="s">
        <v>557</v>
      </c>
      <c r="C167" s="206" t="s">
        <v>115</v>
      </c>
      <c r="D167" s="206" t="s">
        <v>67</v>
      </c>
      <c r="E167" s="206" t="s">
        <v>243</v>
      </c>
      <c r="F167" s="206" t="s">
        <v>94</v>
      </c>
      <c r="G167" s="207">
        <v>122841</v>
      </c>
      <c r="H167" s="111">
        <v>122841</v>
      </c>
      <c r="I167" s="111">
        <v>122841</v>
      </c>
      <c r="J167" s="111"/>
      <c r="K167" s="111">
        <f t="shared" si="8"/>
        <v>122841</v>
      </c>
      <c r="L167" s="12">
        <f t="shared" si="9"/>
        <v>1</v>
      </c>
      <c r="M167" s="15"/>
      <c r="N167" s="12">
        <f t="shared" si="11"/>
        <v>0</v>
      </c>
    </row>
    <row r="168" spans="1:14" ht="25.5">
      <c r="A168" s="3">
        <f t="shared" si="10"/>
        <v>156</v>
      </c>
      <c r="B168" s="205" t="s">
        <v>470</v>
      </c>
      <c r="C168" s="206" t="s">
        <v>115</v>
      </c>
      <c r="D168" s="206" t="s">
        <v>67</v>
      </c>
      <c r="E168" s="206" t="s">
        <v>243</v>
      </c>
      <c r="F168" s="206" t="s">
        <v>192</v>
      </c>
      <c r="G168" s="207">
        <v>105600</v>
      </c>
      <c r="H168" s="111">
        <v>105600</v>
      </c>
      <c r="I168" s="111">
        <v>105600</v>
      </c>
      <c r="J168" s="111"/>
      <c r="K168" s="111">
        <f t="shared" si="8"/>
        <v>105600</v>
      </c>
      <c r="L168" s="12">
        <f t="shared" si="9"/>
        <v>1</v>
      </c>
      <c r="M168" s="15"/>
      <c r="N168" s="12">
        <f t="shared" si="11"/>
        <v>0</v>
      </c>
    </row>
    <row r="169" spans="1:14" ht="12.75">
      <c r="A169" s="3">
        <f t="shared" si="10"/>
        <v>157</v>
      </c>
      <c r="B169" s="205" t="s">
        <v>489</v>
      </c>
      <c r="C169" s="206" t="s">
        <v>115</v>
      </c>
      <c r="D169" s="206" t="s">
        <v>67</v>
      </c>
      <c r="E169" s="206" t="s">
        <v>243</v>
      </c>
      <c r="F169" s="206" t="s">
        <v>202</v>
      </c>
      <c r="G169" s="207">
        <v>17241</v>
      </c>
      <c r="H169" s="111">
        <v>17241</v>
      </c>
      <c r="I169" s="111">
        <v>17241</v>
      </c>
      <c r="J169" s="111"/>
      <c r="K169" s="111">
        <f t="shared" si="8"/>
        <v>17241</v>
      </c>
      <c r="L169" s="12">
        <f t="shared" si="9"/>
        <v>1</v>
      </c>
      <c r="M169" s="15"/>
      <c r="N169" s="12">
        <f t="shared" si="11"/>
        <v>0</v>
      </c>
    </row>
    <row r="170" spans="1:14" ht="38.25">
      <c r="A170" s="3">
        <f t="shared" si="10"/>
        <v>158</v>
      </c>
      <c r="B170" s="205" t="s">
        <v>558</v>
      </c>
      <c r="C170" s="206" t="s">
        <v>115</v>
      </c>
      <c r="D170" s="206" t="s">
        <v>67</v>
      </c>
      <c r="E170" s="206" t="s">
        <v>244</v>
      </c>
      <c r="F170" s="206" t="s">
        <v>94</v>
      </c>
      <c r="G170" s="207">
        <v>400000</v>
      </c>
      <c r="H170" s="111">
        <v>400000</v>
      </c>
      <c r="I170" s="111">
        <v>324238.5</v>
      </c>
      <c r="J170" s="111"/>
      <c r="K170" s="111">
        <f t="shared" si="8"/>
        <v>324238.5</v>
      </c>
      <c r="L170" s="12">
        <f t="shared" si="9"/>
        <v>0.81059625</v>
      </c>
      <c r="M170" s="15"/>
      <c r="N170" s="12">
        <f t="shared" si="11"/>
        <v>0</v>
      </c>
    </row>
    <row r="171" spans="1:14" ht="38.25">
      <c r="A171" s="3">
        <f t="shared" si="10"/>
        <v>159</v>
      </c>
      <c r="B171" s="205" t="s">
        <v>502</v>
      </c>
      <c r="C171" s="206" t="s">
        <v>115</v>
      </c>
      <c r="D171" s="206" t="s">
        <v>67</v>
      </c>
      <c r="E171" s="206" t="s">
        <v>244</v>
      </c>
      <c r="F171" s="206" t="s">
        <v>212</v>
      </c>
      <c r="G171" s="207">
        <v>400000</v>
      </c>
      <c r="H171" s="111">
        <v>400000</v>
      </c>
      <c r="I171" s="111">
        <v>324238.5</v>
      </c>
      <c r="J171" s="111"/>
      <c r="K171" s="111">
        <f t="shared" si="8"/>
        <v>324238.5</v>
      </c>
      <c r="L171" s="12">
        <f t="shared" si="9"/>
        <v>0.81059625</v>
      </c>
      <c r="M171" s="15"/>
      <c r="N171" s="12">
        <f t="shared" si="11"/>
        <v>0</v>
      </c>
    </row>
    <row r="172" spans="1:14" ht="38.25">
      <c r="A172" s="3">
        <f t="shared" si="10"/>
        <v>160</v>
      </c>
      <c r="B172" s="205" t="s">
        <v>559</v>
      </c>
      <c r="C172" s="206" t="s">
        <v>115</v>
      </c>
      <c r="D172" s="206" t="s">
        <v>67</v>
      </c>
      <c r="E172" s="206" t="s">
        <v>245</v>
      </c>
      <c r="F172" s="206" t="s">
        <v>94</v>
      </c>
      <c r="G172" s="207">
        <v>208000</v>
      </c>
      <c r="H172" s="111">
        <v>208000</v>
      </c>
      <c r="I172" s="111">
        <v>180180</v>
      </c>
      <c r="J172" s="111"/>
      <c r="K172" s="111">
        <f t="shared" si="8"/>
        <v>180180</v>
      </c>
      <c r="L172" s="12">
        <f t="shared" si="9"/>
        <v>0.86625</v>
      </c>
      <c r="M172" s="15"/>
      <c r="N172" s="12">
        <f t="shared" si="11"/>
        <v>0</v>
      </c>
    </row>
    <row r="173" spans="1:14" ht="38.25">
      <c r="A173" s="3">
        <f t="shared" si="10"/>
        <v>161</v>
      </c>
      <c r="B173" s="205" t="s">
        <v>502</v>
      </c>
      <c r="C173" s="206" t="s">
        <v>115</v>
      </c>
      <c r="D173" s="206" t="s">
        <v>67</v>
      </c>
      <c r="E173" s="206" t="s">
        <v>245</v>
      </c>
      <c r="F173" s="206" t="s">
        <v>212</v>
      </c>
      <c r="G173" s="207">
        <v>208000</v>
      </c>
      <c r="H173" s="111">
        <v>208000</v>
      </c>
      <c r="I173" s="111">
        <v>180180</v>
      </c>
      <c r="J173" s="111"/>
      <c r="K173" s="111">
        <f t="shared" si="8"/>
        <v>180180</v>
      </c>
      <c r="L173" s="12">
        <f t="shared" si="9"/>
        <v>0.86625</v>
      </c>
      <c r="M173" s="15"/>
      <c r="N173" s="12">
        <f t="shared" si="11"/>
        <v>0</v>
      </c>
    </row>
    <row r="174" spans="1:14" ht="38.25">
      <c r="A174" s="3">
        <f t="shared" si="10"/>
        <v>162</v>
      </c>
      <c r="B174" s="205" t="s">
        <v>560</v>
      </c>
      <c r="C174" s="206" t="s">
        <v>115</v>
      </c>
      <c r="D174" s="206" t="s">
        <v>67</v>
      </c>
      <c r="E174" s="206" t="s">
        <v>246</v>
      </c>
      <c r="F174" s="206" t="s">
        <v>94</v>
      </c>
      <c r="G174" s="207">
        <v>120000</v>
      </c>
      <c r="H174" s="111">
        <v>120000</v>
      </c>
      <c r="I174" s="111">
        <v>120000</v>
      </c>
      <c r="J174" s="111"/>
      <c r="K174" s="111">
        <f t="shared" si="8"/>
        <v>120000</v>
      </c>
      <c r="L174" s="12">
        <f t="shared" si="9"/>
        <v>1</v>
      </c>
      <c r="M174" s="15"/>
      <c r="N174" s="12">
        <f t="shared" si="11"/>
        <v>0</v>
      </c>
    </row>
    <row r="175" spans="1:14" ht="25.5">
      <c r="A175" s="3">
        <f t="shared" si="10"/>
        <v>163</v>
      </c>
      <c r="B175" s="205" t="s">
        <v>470</v>
      </c>
      <c r="C175" s="206" t="s">
        <v>115</v>
      </c>
      <c r="D175" s="206" t="s">
        <v>67</v>
      </c>
      <c r="E175" s="206" t="s">
        <v>246</v>
      </c>
      <c r="F175" s="206" t="s">
        <v>192</v>
      </c>
      <c r="G175" s="207">
        <v>120000</v>
      </c>
      <c r="H175" s="111">
        <v>120000</v>
      </c>
      <c r="I175" s="111">
        <v>120000</v>
      </c>
      <c r="J175" s="111"/>
      <c r="K175" s="111">
        <f t="shared" si="8"/>
        <v>120000</v>
      </c>
      <c r="L175" s="12">
        <f t="shared" si="9"/>
        <v>1</v>
      </c>
      <c r="M175" s="15"/>
      <c r="N175" s="12">
        <f t="shared" si="11"/>
        <v>0</v>
      </c>
    </row>
    <row r="176" spans="1:14" ht="38.25">
      <c r="A176" s="3">
        <f t="shared" si="10"/>
        <v>164</v>
      </c>
      <c r="B176" s="205" t="s">
        <v>561</v>
      </c>
      <c r="C176" s="206" t="s">
        <v>115</v>
      </c>
      <c r="D176" s="206" t="s">
        <v>67</v>
      </c>
      <c r="E176" s="206" t="s">
        <v>247</v>
      </c>
      <c r="F176" s="206" t="s">
        <v>94</v>
      </c>
      <c r="G176" s="207">
        <v>85000</v>
      </c>
      <c r="H176" s="111">
        <v>85000</v>
      </c>
      <c r="I176" s="111">
        <v>85000</v>
      </c>
      <c r="J176" s="111"/>
      <c r="K176" s="111">
        <f t="shared" si="8"/>
        <v>85000</v>
      </c>
      <c r="L176" s="12">
        <f t="shared" si="9"/>
        <v>1</v>
      </c>
      <c r="M176" s="15"/>
      <c r="N176" s="12">
        <f t="shared" si="11"/>
        <v>0</v>
      </c>
    </row>
    <row r="177" spans="1:14" ht="25.5">
      <c r="A177" s="3">
        <f t="shared" si="10"/>
        <v>165</v>
      </c>
      <c r="B177" s="205" t="s">
        <v>470</v>
      </c>
      <c r="C177" s="206" t="s">
        <v>115</v>
      </c>
      <c r="D177" s="206" t="s">
        <v>67</v>
      </c>
      <c r="E177" s="206" t="s">
        <v>247</v>
      </c>
      <c r="F177" s="206" t="s">
        <v>192</v>
      </c>
      <c r="G177" s="207">
        <v>85000</v>
      </c>
      <c r="H177" s="111">
        <v>85000</v>
      </c>
      <c r="I177" s="111">
        <v>85000</v>
      </c>
      <c r="J177" s="111"/>
      <c r="K177" s="111">
        <f t="shared" si="8"/>
        <v>85000</v>
      </c>
      <c r="L177" s="12">
        <f t="shared" si="9"/>
        <v>1</v>
      </c>
      <c r="M177" s="15"/>
      <c r="N177" s="12">
        <f t="shared" si="11"/>
        <v>0</v>
      </c>
    </row>
    <row r="178" spans="1:14" ht="12.75">
      <c r="A178" s="3">
        <f t="shared" si="10"/>
        <v>166</v>
      </c>
      <c r="B178" s="205" t="s">
        <v>466</v>
      </c>
      <c r="C178" s="206" t="s">
        <v>115</v>
      </c>
      <c r="D178" s="206" t="s">
        <v>67</v>
      </c>
      <c r="E178" s="206" t="s">
        <v>188</v>
      </c>
      <c r="F178" s="206" t="s">
        <v>94</v>
      </c>
      <c r="G178" s="207">
        <v>230000</v>
      </c>
      <c r="H178" s="111">
        <v>230000</v>
      </c>
      <c r="I178" s="111">
        <v>96000</v>
      </c>
      <c r="J178" s="111"/>
      <c r="K178" s="111">
        <f t="shared" si="8"/>
        <v>96000</v>
      </c>
      <c r="L178" s="12">
        <f t="shared" si="9"/>
        <v>0.41739130434782606</v>
      </c>
      <c r="M178" s="15"/>
      <c r="N178" s="12">
        <f t="shared" si="11"/>
        <v>0</v>
      </c>
    </row>
    <row r="179" spans="1:14" ht="51">
      <c r="A179" s="3">
        <f t="shared" si="10"/>
        <v>167</v>
      </c>
      <c r="B179" s="205" t="s">
        <v>562</v>
      </c>
      <c r="C179" s="206" t="s">
        <v>115</v>
      </c>
      <c r="D179" s="206" t="s">
        <v>67</v>
      </c>
      <c r="E179" s="206" t="s">
        <v>563</v>
      </c>
      <c r="F179" s="206" t="s">
        <v>94</v>
      </c>
      <c r="G179" s="207">
        <v>230000</v>
      </c>
      <c r="H179" s="111">
        <v>230000</v>
      </c>
      <c r="I179" s="111">
        <v>96000</v>
      </c>
      <c r="J179" s="111"/>
      <c r="K179" s="111">
        <f t="shared" si="8"/>
        <v>96000</v>
      </c>
      <c r="L179" s="12">
        <f t="shared" si="9"/>
        <v>0.41739130434782606</v>
      </c>
      <c r="M179" s="15"/>
      <c r="N179" s="12">
        <f t="shared" si="11"/>
        <v>0</v>
      </c>
    </row>
    <row r="180" spans="1:14" ht="25.5">
      <c r="A180" s="3">
        <f t="shared" si="10"/>
        <v>168</v>
      </c>
      <c r="B180" s="205" t="s">
        <v>470</v>
      </c>
      <c r="C180" s="206" t="s">
        <v>115</v>
      </c>
      <c r="D180" s="206" t="s">
        <v>67</v>
      </c>
      <c r="E180" s="206" t="s">
        <v>563</v>
      </c>
      <c r="F180" s="206" t="s">
        <v>192</v>
      </c>
      <c r="G180" s="207">
        <v>230000</v>
      </c>
      <c r="H180" s="111">
        <v>230000</v>
      </c>
      <c r="I180" s="111">
        <v>96000</v>
      </c>
      <c r="J180" s="111"/>
      <c r="K180" s="111">
        <f t="shared" si="8"/>
        <v>96000</v>
      </c>
      <c r="L180" s="12">
        <f t="shared" si="9"/>
        <v>0.41739130434782606</v>
      </c>
      <c r="M180" s="15"/>
      <c r="N180" s="12">
        <f t="shared" si="11"/>
        <v>0</v>
      </c>
    </row>
    <row r="181" spans="1:14" ht="12.75">
      <c r="A181" s="3">
        <f t="shared" si="10"/>
        <v>169</v>
      </c>
      <c r="B181" s="205" t="s">
        <v>393</v>
      </c>
      <c r="C181" s="206" t="s">
        <v>115</v>
      </c>
      <c r="D181" s="206" t="s">
        <v>152</v>
      </c>
      <c r="E181" s="206" t="s">
        <v>93</v>
      </c>
      <c r="F181" s="206" t="s">
        <v>94</v>
      </c>
      <c r="G181" s="207">
        <v>140000</v>
      </c>
      <c r="H181" s="111">
        <v>140000</v>
      </c>
      <c r="I181" s="111">
        <v>114087.84</v>
      </c>
      <c r="J181" s="111"/>
      <c r="K181" s="111">
        <f t="shared" si="8"/>
        <v>114087.84</v>
      </c>
      <c r="L181" s="12">
        <f t="shared" si="9"/>
        <v>0.8149131428571428</v>
      </c>
      <c r="M181" s="15"/>
      <c r="N181" s="12">
        <f t="shared" si="11"/>
        <v>0</v>
      </c>
    </row>
    <row r="182" spans="1:14" ht="38.25">
      <c r="A182" s="3">
        <f t="shared" si="10"/>
        <v>170</v>
      </c>
      <c r="B182" s="205" t="s">
        <v>525</v>
      </c>
      <c r="C182" s="206" t="s">
        <v>115</v>
      </c>
      <c r="D182" s="206" t="s">
        <v>152</v>
      </c>
      <c r="E182" s="206" t="s">
        <v>116</v>
      </c>
      <c r="F182" s="206" t="s">
        <v>94</v>
      </c>
      <c r="G182" s="207">
        <v>140000</v>
      </c>
      <c r="H182" s="111">
        <v>140000</v>
      </c>
      <c r="I182" s="111">
        <v>114087.84</v>
      </c>
      <c r="J182" s="111"/>
      <c r="K182" s="111">
        <f t="shared" si="8"/>
        <v>114087.84</v>
      </c>
      <c r="L182" s="12">
        <f t="shared" si="9"/>
        <v>0.8149131428571428</v>
      </c>
      <c r="M182" s="15"/>
      <c r="N182" s="12">
        <f t="shared" si="11"/>
        <v>0</v>
      </c>
    </row>
    <row r="183" spans="1:14" ht="76.5">
      <c r="A183" s="3">
        <f t="shared" si="10"/>
        <v>171</v>
      </c>
      <c r="B183" s="205" t="s">
        <v>529</v>
      </c>
      <c r="C183" s="206" t="s">
        <v>115</v>
      </c>
      <c r="D183" s="206" t="s">
        <v>152</v>
      </c>
      <c r="E183" s="206" t="s">
        <v>233</v>
      </c>
      <c r="F183" s="206" t="s">
        <v>94</v>
      </c>
      <c r="G183" s="207">
        <v>140000</v>
      </c>
      <c r="H183" s="111">
        <v>140000</v>
      </c>
      <c r="I183" s="111">
        <v>114087.84</v>
      </c>
      <c r="J183" s="111"/>
      <c r="K183" s="111">
        <f t="shared" si="8"/>
        <v>114087.84</v>
      </c>
      <c r="L183" s="12">
        <f t="shared" si="9"/>
        <v>0.8149131428571428</v>
      </c>
      <c r="M183" s="15"/>
      <c r="N183" s="12">
        <f t="shared" si="11"/>
        <v>0</v>
      </c>
    </row>
    <row r="184" spans="1:14" ht="63.75">
      <c r="A184" s="3">
        <f t="shared" si="10"/>
        <v>172</v>
      </c>
      <c r="B184" s="205" t="s">
        <v>564</v>
      </c>
      <c r="C184" s="206" t="s">
        <v>115</v>
      </c>
      <c r="D184" s="206" t="s">
        <v>152</v>
      </c>
      <c r="E184" s="206" t="s">
        <v>248</v>
      </c>
      <c r="F184" s="206" t="s">
        <v>94</v>
      </c>
      <c r="G184" s="207">
        <v>140000</v>
      </c>
      <c r="H184" s="111">
        <v>140000</v>
      </c>
      <c r="I184" s="111">
        <v>114087.84</v>
      </c>
      <c r="J184" s="111"/>
      <c r="K184" s="111">
        <f t="shared" si="8"/>
        <v>114087.84</v>
      </c>
      <c r="L184" s="12">
        <f t="shared" si="9"/>
        <v>0.8149131428571428</v>
      </c>
      <c r="M184" s="15"/>
      <c r="N184" s="12">
        <f t="shared" si="11"/>
        <v>0</v>
      </c>
    </row>
    <row r="185" spans="1:14" ht="25.5">
      <c r="A185" s="3">
        <f t="shared" si="10"/>
        <v>173</v>
      </c>
      <c r="B185" s="205" t="s">
        <v>506</v>
      </c>
      <c r="C185" s="206" t="s">
        <v>115</v>
      </c>
      <c r="D185" s="206" t="s">
        <v>152</v>
      </c>
      <c r="E185" s="206" t="s">
        <v>248</v>
      </c>
      <c r="F185" s="206" t="s">
        <v>216</v>
      </c>
      <c r="G185" s="207">
        <v>130000</v>
      </c>
      <c r="H185" s="111">
        <v>130000</v>
      </c>
      <c r="I185" s="111">
        <v>104087.84</v>
      </c>
      <c r="J185" s="111"/>
      <c r="K185" s="111">
        <f t="shared" si="8"/>
        <v>104087.84</v>
      </c>
      <c r="L185" s="12">
        <f t="shared" si="9"/>
        <v>0.8006756923076923</v>
      </c>
      <c r="M185" s="15"/>
      <c r="N185" s="12">
        <f t="shared" si="11"/>
        <v>0</v>
      </c>
    </row>
    <row r="186" spans="1:14" ht="25.5">
      <c r="A186" s="3">
        <f t="shared" si="10"/>
        <v>174</v>
      </c>
      <c r="B186" s="205" t="s">
        <v>470</v>
      </c>
      <c r="C186" s="206" t="s">
        <v>115</v>
      </c>
      <c r="D186" s="206" t="s">
        <v>152</v>
      </c>
      <c r="E186" s="206" t="s">
        <v>248</v>
      </c>
      <c r="F186" s="206" t="s">
        <v>192</v>
      </c>
      <c r="G186" s="207">
        <v>10000</v>
      </c>
      <c r="H186" s="111">
        <v>10000</v>
      </c>
      <c r="I186" s="111">
        <v>10000</v>
      </c>
      <c r="J186" s="111"/>
      <c r="K186" s="111">
        <f t="shared" si="8"/>
        <v>10000</v>
      </c>
      <c r="L186" s="12">
        <f t="shared" si="9"/>
        <v>1</v>
      </c>
      <c r="M186" s="15"/>
      <c r="N186" s="12">
        <f t="shared" si="11"/>
        <v>0</v>
      </c>
    </row>
    <row r="187" spans="1:14" ht="12.75">
      <c r="A187" s="3">
        <f t="shared" si="10"/>
        <v>175</v>
      </c>
      <c r="B187" s="205" t="s">
        <v>394</v>
      </c>
      <c r="C187" s="206" t="s">
        <v>115</v>
      </c>
      <c r="D187" s="206" t="s">
        <v>81</v>
      </c>
      <c r="E187" s="206" t="s">
        <v>93</v>
      </c>
      <c r="F187" s="206" t="s">
        <v>94</v>
      </c>
      <c r="G187" s="207">
        <v>2596050</v>
      </c>
      <c r="H187" s="111">
        <v>2596050</v>
      </c>
      <c r="I187" s="111">
        <v>2596050</v>
      </c>
      <c r="J187" s="111"/>
      <c r="K187" s="111">
        <f t="shared" si="8"/>
        <v>2596050</v>
      </c>
      <c r="L187" s="12">
        <f t="shared" si="9"/>
        <v>1</v>
      </c>
      <c r="M187" s="15"/>
      <c r="N187" s="12">
        <f t="shared" si="11"/>
        <v>0</v>
      </c>
    </row>
    <row r="188" spans="1:14" ht="51">
      <c r="A188" s="3">
        <f t="shared" si="10"/>
        <v>176</v>
      </c>
      <c r="B188" s="205" t="s">
        <v>477</v>
      </c>
      <c r="C188" s="206" t="s">
        <v>115</v>
      </c>
      <c r="D188" s="206" t="s">
        <v>81</v>
      </c>
      <c r="E188" s="206" t="s">
        <v>114</v>
      </c>
      <c r="F188" s="206" t="s">
        <v>94</v>
      </c>
      <c r="G188" s="207">
        <v>2596050</v>
      </c>
      <c r="H188" s="111">
        <v>2596050</v>
      </c>
      <c r="I188" s="111">
        <v>2596050</v>
      </c>
      <c r="J188" s="111"/>
      <c r="K188" s="111">
        <f t="shared" si="8"/>
        <v>2596050</v>
      </c>
      <c r="L188" s="12">
        <f t="shared" si="9"/>
        <v>1</v>
      </c>
      <c r="M188" s="15"/>
      <c r="N188" s="12">
        <f t="shared" si="11"/>
        <v>0</v>
      </c>
    </row>
    <row r="189" spans="1:14" ht="38.25">
      <c r="A189" s="3">
        <f t="shared" si="10"/>
        <v>177</v>
      </c>
      <c r="B189" s="205" t="s">
        <v>565</v>
      </c>
      <c r="C189" s="206" t="s">
        <v>115</v>
      </c>
      <c r="D189" s="206" t="s">
        <v>81</v>
      </c>
      <c r="E189" s="206" t="s">
        <v>249</v>
      </c>
      <c r="F189" s="206" t="s">
        <v>94</v>
      </c>
      <c r="G189" s="207">
        <v>2596050</v>
      </c>
      <c r="H189" s="111">
        <v>2596050</v>
      </c>
      <c r="I189" s="111">
        <v>2596050</v>
      </c>
      <c r="J189" s="111"/>
      <c r="K189" s="111">
        <f t="shared" si="8"/>
        <v>2596050</v>
      </c>
      <c r="L189" s="12">
        <f t="shared" si="9"/>
        <v>1</v>
      </c>
      <c r="M189" s="15"/>
      <c r="N189" s="12">
        <f t="shared" si="11"/>
        <v>0</v>
      </c>
    </row>
    <row r="190" spans="1:14" ht="38.25">
      <c r="A190" s="3">
        <f t="shared" si="10"/>
        <v>178</v>
      </c>
      <c r="B190" s="205" t="s">
        <v>566</v>
      </c>
      <c r="C190" s="206" t="s">
        <v>115</v>
      </c>
      <c r="D190" s="206" t="s">
        <v>81</v>
      </c>
      <c r="E190" s="206" t="s">
        <v>250</v>
      </c>
      <c r="F190" s="206" t="s">
        <v>94</v>
      </c>
      <c r="G190" s="207">
        <v>2596050</v>
      </c>
      <c r="H190" s="111">
        <v>2596050</v>
      </c>
      <c r="I190" s="111">
        <v>2596050</v>
      </c>
      <c r="J190" s="111"/>
      <c r="K190" s="111">
        <f t="shared" si="8"/>
        <v>2596050</v>
      </c>
      <c r="L190" s="12">
        <f t="shared" si="9"/>
        <v>1</v>
      </c>
      <c r="M190" s="15"/>
      <c r="N190" s="12">
        <f t="shared" si="11"/>
        <v>0</v>
      </c>
    </row>
    <row r="191" spans="1:14" ht="12.75">
      <c r="A191" s="3">
        <f t="shared" si="10"/>
        <v>179</v>
      </c>
      <c r="B191" s="205" t="s">
        <v>520</v>
      </c>
      <c r="C191" s="206" t="s">
        <v>115</v>
      </c>
      <c r="D191" s="206" t="s">
        <v>81</v>
      </c>
      <c r="E191" s="206" t="s">
        <v>250</v>
      </c>
      <c r="F191" s="206" t="s">
        <v>251</v>
      </c>
      <c r="G191" s="207">
        <v>2596050</v>
      </c>
      <c r="H191" s="111">
        <v>2596050</v>
      </c>
      <c r="I191" s="111">
        <v>2596050</v>
      </c>
      <c r="J191" s="111"/>
      <c r="K191" s="111">
        <f t="shared" si="8"/>
        <v>2596050</v>
      </c>
      <c r="L191" s="12">
        <f t="shared" si="9"/>
        <v>1</v>
      </c>
      <c r="M191" s="15"/>
      <c r="N191" s="12">
        <f t="shared" si="11"/>
        <v>0</v>
      </c>
    </row>
    <row r="192" spans="1:14" ht="12.75">
      <c r="A192" s="3">
        <f t="shared" si="10"/>
        <v>180</v>
      </c>
      <c r="B192" s="205" t="s">
        <v>395</v>
      </c>
      <c r="C192" s="206" t="s">
        <v>115</v>
      </c>
      <c r="D192" s="206" t="s">
        <v>95</v>
      </c>
      <c r="E192" s="206" t="s">
        <v>93</v>
      </c>
      <c r="F192" s="206" t="s">
        <v>94</v>
      </c>
      <c r="G192" s="207">
        <v>12171800</v>
      </c>
      <c r="H192" s="111">
        <v>12171800</v>
      </c>
      <c r="I192" s="111">
        <v>12045800</v>
      </c>
      <c r="J192" s="111"/>
      <c r="K192" s="111">
        <f t="shared" si="8"/>
        <v>12045800</v>
      </c>
      <c r="L192" s="12">
        <f t="shared" si="9"/>
        <v>0.9896482032238453</v>
      </c>
      <c r="M192" s="15"/>
      <c r="N192" s="12">
        <f t="shared" si="11"/>
        <v>0</v>
      </c>
    </row>
    <row r="193" spans="1:14" ht="51">
      <c r="A193" s="3">
        <f t="shared" si="10"/>
        <v>181</v>
      </c>
      <c r="B193" s="205" t="s">
        <v>477</v>
      </c>
      <c r="C193" s="206" t="s">
        <v>115</v>
      </c>
      <c r="D193" s="206" t="s">
        <v>95</v>
      </c>
      <c r="E193" s="206" t="s">
        <v>114</v>
      </c>
      <c r="F193" s="206" t="s">
        <v>94</v>
      </c>
      <c r="G193" s="207">
        <v>12171800</v>
      </c>
      <c r="H193" s="111">
        <v>12171800</v>
      </c>
      <c r="I193" s="111">
        <v>12045800</v>
      </c>
      <c r="J193" s="111"/>
      <c r="K193" s="111">
        <f t="shared" si="8"/>
        <v>12045800</v>
      </c>
      <c r="L193" s="12">
        <f t="shared" si="9"/>
        <v>0.9896482032238453</v>
      </c>
      <c r="M193" s="15"/>
      <c r="N193" s="12">
        <f t="shared" si="11"/>
        <v>0</v>
      </c>
    </row>
    <row r="194" spans="1:14" ht="38.25">
      <c r="A194" s="3">
        <f t="shared" si="10"/>
        <v>182</v>
      </c>
      <c r="B194" s="205" t="s">
        <v>565</v>
      </c>
      <c r="C194" s="206" t="s">
        <v>115</v>
      </c>
      <c r="D194" s="206" t="s">
        <v>95</v>
      </c>
      <c r="E194" s="206" t="s">
        <v>249</v>
      </c>
      <c r="F194" s="206" t="s">
        <v>94</v>
      </c>
      <c r="G194" s="207">
        <v>12171800</v>
      </c>
      <c r="H194" s="111">
        <v>12171800</v>
      </c>
      <c r="I194" s="111">
        <v>12045800</v>
      </c>
      <c r="J194" s="111"/>
      <c r="K194" s="111">
        <f t="shared" si="8"/>
        <v>12045800</v>
      </c>
      <c r="L194" s="12">
        <f t="shared" si="9"/>
        <v>0.9896482032238453</v>
      </c>
      <c r="M194" s="15"/>
      <c r="N194" s="12">
        <f t="shared" si="11"/>
        <v>0</v>
      </c>
    </row>
    <row r="195" spans="1:14" ht="25.5">
      <c r="A195" s="3">
        <f t="shared" si="10"/>
        <v>183</v>
      </c>
      <c r="B195" s="205" t="s">
        <v>567</v>
      </c>
      <c r="C195" s="206" t="s">
        <v>115</v>
      </c>
      <c r="D195" s="206" t="s">
        <v>95</v>
      </c>
      <c r="E195" s="206" t="s">
        <v>252</v>
      </c>
      <c r="F195" s="206" t="s">
        <v>94</v>
      </c>
      <c r="G195" s="207">
        <v>150000</v>
      </c>
      <c r="H195" s="111">
        <v>150000</v>
      </c>
      <c r="I195" s="111">
        <v>149578</v>
      </c>
      <c r="J195" s="111"/>
      <c r="K195" s="111">
        <f t="shared" si="8"/>
        <v>149578</v>
      </c>
      <c r="L195" s="12">
        <f t="shared" si="9"/>
        <v>0.9971866666666667</v>
      </c>
      <c r="M195" s="15"/>
      <c r="N195" s="12">
        <f t="shared" si="11"/>
        <v>0</v>
      </c>
    </row>
    <row r="196" spans="1:14" ht="25.5">
      <c r="A196" s="3">
        <f t="shared" si="10"/>
        <v>184</v>
      </c>
      <c r="B196" s="205" t="s">
        <v>470</v>
      </c>
      <c r="C196" s="206" t="s">
        <v>115</v>
      </c>
      <c r="D196" s="206" t="s">
        <v>95</v>
      </c>
      <c r="E196" s="206" t="s">
        <v>252</v>
      </c>
      <c r="F196" s="206" t="s">
        <v>192</v>
      </c>
      <c r="G196" s="207">
        <v>150000</v>
      </c>
      <c r="H196" s="111">
        <v>150000</v>
      </c>
      <c r="I196" s="111">
        <v>149578</v>
      </c>
      <c r="J196" s="111"/>
      <c r="K196" s="111">
        <f t="shared" si="8"/>
        <v>149578</v>
      </c>
      <c r="L196" s="12">
        <f t="shared" si="9"/>
        <v>0.9971866666666667</v>
      </c>
      <c r="M196" s="15"/>
      <c r="N196" s="12">
        <f t="shared" si="11"/>
        <v>0</v>
      </c>
    </row>
    <row r="197" spans="1:14" ht="38.25">
      <c r="A197" s="3">
        <f t="shared" si="10"/>
        <v>185</v>
      </c>
      <c r="B197" s="205" t="s">
        <v>568</v>
      </c>
      <c r="C197" s="206" t="s">
        <v>115</v>
      </c>
      <c r="D197" s="206" t="s">
        <v>95</v>
      </c>
      <c r="E197" s="206" t="s">
        <v>569</v>
      </c>
      <c r="F197" s="206" t="s">
        <v>94</v>
      </c>
      <c r="G197" s="207">
        <v>100000</v>
      </c>
      <c r="H197" s="111">
        <v>100000</v>
      </c>
      <c r="I197" s="111">
        <v>0</v>
      </c>
      <c r="J197" s="111"/>
      <c r="K197" s="111">
        <f t="shared" si="8"/>
        <v>0</v>
      </c>
      <c r="L197" s="12">
        <f t="shared" si="9"/>
        <v>0</v>
      </c>
      <c r="M197" s="15"/>
      <c r="N197" s="12" t="e">
        <f t="shared" si="11"/>
        <v>#DIV/0!</v>
      </c>
    </row>
    <row r="198" spans="1:14" ht="25.5">
      <c r="A198" s="3">
        <f t="shared" si="10"/>
        <v>186</v>
      </c>
      <c r="B198" s="205" t="s">
        <v>470</v>
      </c>
      <c r="C198" s="206" t="s">
        <v>115</v>
      </c>
      <c r="D198" s="206" t="s">
        <v>95</v>
      </c>
      <c r="E198" s="206" t="s">
        <v>569</v>
      </c>
      <c r="F198" s="206" t="s">
        <v>192</v>
      </c>
      <c r="G198" s="207">
        <v>100000</v>
      </c>
      <c r="H198" s="111">
        <v>100000</v>
      </c>
      <c r="I198" s="111">
        <v>0</v>
      </c>
      <c r="J198" s="111"/>
      <c r="K198" s="111">
        <f t="shared" si="8"/>
        <v>0</v>
      </c>
      <c r="L198" s="12">
        <f t="shared" si="9"/>
        <v>0</v>
      </c>
      <c r="M198" s="15"/>
      <c r="N198" s="12" t="e">
        <f t="shared" si="11"/>
        <v>#DIV/0!</v>
      </c>
    </row>
    <row r="199" spans="1:14" ht="63.75">
      <c r="A199" s="3">
        <f t="shared" si="10"/>
        <v>187</v>
      </c>
      <c r="B199" s="205" t="s">
        <v>570</v>
      </c>
      <c r="C199" s="206" t="s">
        <v>115</v>
      </c>
      <c r="D199" s="206" t="s">
        <v>95</v>
      </c>
      <c r="E199" s="206" t="s">
        <v>253</v>
      </c>
      <c r="F199" s="206" t="s">
        <v>94</v>
      </c>
      <c r="G199" s="207">
        <v>993256</v>
      </c>
      <c r="H199" s="111">
        <v>993256</v>
      </c>
      <c r="I199" s="111">
        <v>993256</v>
      </c>
      <c r="J199" s="111"/>
      <c r="K199" s="111">
        <f t="shared" si="8"/>
        <v>993256</v>
      </c>
      <c r="L199" s="12">
        <f t="shared" si="9"/>
        <v>1</v>
      </c>
      <c r="M199" s="15"/>
      <c r="N199" s="12">
        <f t="shared" si="11"/>
        <v>0</v>
      </c>
    </row>
    <row r="200" spans="1:15" ht="12.75">
      <c r="A200" s="3">
        <f t="shared" si="10"/>
        <v>188</v>
      </c>
      <c r="B200" s="205" t="s">
        <v>520</v>
      </c>
      <c r="C200" s="206" t="s">
        <v>115</v>
      </c>
      <c r="D200" s="206" t="s">
        <v>95</v>
      </c>
      <c r="E200" s="206" t="s">
        <v>253</v>
      </c>
      <c r="F200" s="206" t="s">
        <v>251</v>
      </c>
      <c r="G200" s="207">
        <v>993256</v>
      </c>
      <c r="H200" s="111">
        <v>993256</v>
      </c>
      <c r="I200" s="111">
        <v>993256</v>
      </c>
      <c r="J200" s="111"/>
      <c r="K200" s="111">
        <f t="shared" si="8"/>
        <v>993256</v>
      </c>
      <c r="L200" s="12">
        <f t="shared" si="9"/>
        <v>1</v>
      </c>
      <c r="M200" s="15"/>
      <c r="N200" s="12">
        <f t="shared" si="11"/>
        <v>0</v>
      </c>
      <c r="O200" s="10">
        <v>1050100</v>
      </c>
    </row>
    <row r="201" spans="1:14" ht="51">
      <c r="A201" s="3">
        <f t="shared" si="10"/>
        <v>189</v>
      </c>
      <c r="B201" s="205" t="s">
        <v>571</v>
      </c>
      <c r="C201" s="206" t="s">
        <v>115</v>
      </c>
      <c r="D201" s="206" t="s">
        <v>95</v>
      </c>
      <c r="E201" s="206" t="s">
        <v>572</v>
      </c>
      <c r="F201" s="206" t="s">
        <v>94</v>
      </c>
      <c r="G201" s="207">
        <v>10928544</v>
      </c>
      <c r="H201" s="111">
        <v>10928544</v>
      </c>
      <c r="I201" s="111">
        <v>10902966</v>
      </c>
      <c r="J201" s="111"/>
      <c r="K201" s="111">
        <f t="shared" si="8"/>
        <v>10902966</v>
      </c>
      <c r="L201" s="12">
        <f t="shared" si="9"/>
        <v>0.9976595235376277</v>
      </c>
      <c r="M201" s="15"/>
      <c r="N201" s="12">
        <f t="shared" si="11"/>
        <v>0</v>
      </c>
    </row>
    <row r="202" spans="1:14" ht="12.75">
      <c r="A202" s="3">
        <f t="shared" si="10"/>
        <v>190</v>
      </c>
      <c r="B202" s="205" t="s">
        <v>520</v>
      </c>
      <c r="C202" s="206" t="s">
        <v>115</v>
      </c>
      <c r="D202" s="206" t="s">
        <v>95</v>
      </c>
      <c r="E202" s="206" t="s">
        <v>572</v>
      </c>
      <c r="F202" s="206" t="s">
        <v>251</v>
      </c>
      <c r="G202" s="207">
        <v>10928544</v>
      </c>
      <c r="H202" s="111">
        <v>10928544</v>
      </c>
      <c r="I202" s="111">
        <v>10902966</v>
      </c>
      <c r="J202" s="111"/>
      <c r="K202" s="111">
        <f t="shared" si="8"/>
        <v>10902966</v>
      </c>
      <c r="L202" s="12">
        <f t="shared" si="9"/>
        <v>0.9976595235376277</v>
      </c>
      <c r="M202" s="15"/>
      <c r="N202" s="12">
        <f t="shared" si="11"/>
        <v>0</v>
      </c>
    </row>
    <row r="203" spans="1:14" ht="12.75">
      <c r="A203" s="3">
        <f t="shared" si="10"/>
        <v>191</v>
      </c>
      <c r="B203" s="205" t="s">
        <v>396</v>
      </c>
      <c r="C203" s="206" t="s">
        <v>115</v>
      </c>
      <c r="D203" s="206" t="s">
        <v>68</v>
      </c>
      <c r="E203" s="206" t="s">
        <v>93</v>
      </c>
      <c r="F203" s="206" t="s">
        <v>94</v>
      </c>
      <c r="G203" s="207">
        <v>1435852</v>
      </c>
      <c r="H203" s="111">
        <v>1435852</v>
      </c>
      <c r="I203" s="111">
        <v>1238559.35</v>
      </c>
      <c r="J203" s="111"/>
      <c r="K203" s="111">
        <f t="shared" si="8"/>
        <v>1238559.35</v>
      </c>
      <c r="L203" s="12">
        <f t="shared" si="9"/>
        <v>0.862595413733449</v>
      </c>
      <c r="M203" s="15"/>
      <c r="N203" s="12">
        <f t="shared" si="11"/>
        <v>0</v>
      </c>
    </row>
    <row r="204" spans="1:14" ht="51">
      <c r="A204" s="3">
        <f t="shared" si="10"/>
        <v>192</v>
      </c>
      <c r="B204" s="205" t="s">
        <v>573</v>
      </c>
      <c r="C204" s="206" t="s">
        <v>115</v>
      </c>
      <c r="D204" s="206" t="s">
        <v>68</v>
      </c>
      <c r="E204" s="206" t="s">
        <v>254</v>
      </c>
      <c r="F204" s="206" t="s">
        <v>94</v>
      </c>
      <c r="G204" s="207">
        <v>1248852</v>
      </c>
      <c r="H204" s="111">
        <v>1248852</v>
      </c>
      <c r="I204" s="111">
        <v>1096988.35</v>
      </c>
      <c r="J204" s="111"/>
      <c r="K204" s="111">
        <f t="shared" si="8"/>
        <v>1096988.35</v>
      </c>
      <c r="L204" s="12">
        <f t="shared" si="9"/>
        <v>0.8783974001723184</v>
      </c>
      <c r="M204" s="15"/>
      <c r="N204" s="12">
        <f t="shared" si="11"/>
        <v>0</v>
      </c>
    </row>
    <row r="205" spans="1:14" ht="38.25">
      <c r="A205" s="3">
        <f t="shared" si="10"/>
        <v>193</v>
      </c>
      <c r="B205" s="205" t="s">
        <v>574</v>
      </c>
      <c r="C205" s="206" t="s">
        <v>115</v>
      </c>
      <c r="D205" s="206" t="s">
        <v>68</v>
      </c>
      <c r="E205" s="206" t="s">
        <v>575</v>
      </c>
      <c r="F205" s="206" t="s">
        <v>94</v>
      </c>
      <c r="G205" s="207">
        <v>141976</v>
      </c>
      <c r="H205" s="111">
        <v>141976</v>
      </c>
      <c r="I205" s="111">
        <v>0</v>
      </c>
      <c r="J205" s="111"/>
      <c r="K205" s="111">
        <f t="shared" si="8"/>
        <v>0</v>
      </c>
      <c r="L205" s="12">
        <f t="shared" si="9"/>
        <v>0</v>
      </c>
      <c r="M205" s="15"/>
      <c r="N205" s="12" t="e">
        <f t="shared" si="11"/>
        <v>#DIV/0!</v>
      </c>
    </row>
    <row r="206" spans="1:14" ht="38.25">
      <c r="A206" s="3">
        <f t="shared" si="10"/>
        <v>194</v>
      </c>
      <c r="B206" s="205" t="s">
        <v>576</v>
      </c>
      <c r="C206" s="206" t="s">
        <v>115</v>
      </c>
      <c r="D206" s="206" t="s">
        <v>68</v>
      </c>
      <c r="E206" s="206" t="s">
        <v>577</v>
      </c>
      <c r="F206" s="206" t="s">
        <v>94</v>
      </c>
      <c r="G206" s="207">
        <v>1976</v>
      </c>
      <c r="H206" s="111">
        <v>1976</v>
      </c>
      <c r="I206" s="111">
        <v>0</v>
      </c>
      <c r="J206" s="111"/>
      <c r="K206" s="111">
        <f aca="true" t="shared" si="12" ref="K206:K269">I206+J206</f>
        <v>0</v>
      </c>
      <c r="L206" s="12">
        <f aca="true" t="shared" si="13" ref="L206:L269">K206/H206</f>
        <v>0</v>
      </c>
      <c r="M206" s="15"/>
      <c r="N206" s="12" t="e">
        <f t="shared" si="11"/>
        <v>#DIV/0!</v>
      </c>
    </row>
    <row r="207" spans="1:14" ht="25.5">
      <c r="A207" s="3">
        <f aca="true" t="shared" si="14" ref="A207:A270">A206+1</f>
        <v>195</v>
      </c>
      <c r="B207" s="205" t="s">
        <v>470</v>
      </c>
      <c r="C207" s="206" t="s">
        <v>115</v>
      </c>
      <c r="D207" s="206" t="s">
        <v>68</v>
      </c>
      <c r="E207" s="206" t="s">
        <v>577</v>
      </c>
      <c r="F207" s="206" t="s">
        <v>192</v>
      </c>
      <c r="G207" s="207">
        <v>1976</v>
      </c>
      <c r="H207" s="111">
        <v>1976</v>
      </c>
      <c r="I207" s="111">
        <v>0</v>
      </c>
      <c r="J207" s="111"/>
      <c r="K207" s="111">
        <f t="shared" si="12"/>
        <v>0</v>
      </c>
      <c r="L207" s="12">
        <f t="shared" si="13"/>
        <v>0</v>
      </c>
      <c r="M207" s="15"/>
      <c r="N207" s="12" t="e">
        <f aca="true" t="shared" si="15" ref="N207:N270">M207/L207</f>
        <v>#DIV/0!</v>
      </c>
    </row>
    <row r="208" spans="1:14" ht="38.25">
      <c r="A208" s="3">
        <f t="shared" si="14"/>
        <v>196</v>
      </c>
      <c r="B208" s="205" t="s">
        <v>578</v>
      </c>
      <c r="C208" s="206" t="s">
        <v>115</v>
      </c>
      <c r="D208" s="206" t="s">
        <v>68</v>
      </c>
      <c r="E208" s="206" t="s">
        <v>579</v>
      </c>
      <c r="F208" s="206" t="s">
        <v>94</v>
      </c>
      <c r="G208" s="207">
        <v>140000</v>
      </c>
      <c r="H208" s="111">
        <v>140000</v>
      </c>
      <c r="I208" s="111">
        <v>0</v>
      </c>
      <c r="J208" s="111"/>
      <c r="K208" s="111">
        <f t="shared" si="12"/>
        <v>0</v>
      </c>
      <c r="L208" s="12">
        <f t="shared" si="13"/>
        <v>0</v>
      </c>
      <c r="M208" s="15"/>
      <c r="N208" s="12" t="e">
        <f t="shared" si="15"/>
        <v>#DIV/0!</v>
      </c>
    </row>
    <row r="209" spans="1:14" ht="25.5">
      <c r="A209" s="3">
        <f t="shared" si="14"/>
        <v>197</v>
      </c>
      <c r="B209" s="205" t="s">
        <v>470</v>
      </c>
      <c r="C209" s="206" t="s">
        <v>115</v>
      </c>
      <c r="D209" s="206" t="s">
        <v>68</v>
      </c>
      <c r="E209" s="206" t="s">
        <v>579</v>
      </c>
      <c r="F209" s="206" t="s">
        <v>192</v>
      </c>
      <c r="G209" s="207">
        <v>140000</v>
      </c>
      <c r="H209" s="111">
        <v>140000</v>
      </c>
      <c r="I209" s="111">
        <v>0</v>
      </c>
      <c r="J209" s="111"/>
      <c r="K209" s="111">
        <f t="shared" si="12"/>
        <v>0</v>
      </c>
      <c r="L209" s="12">
        <f t="shared" si="13"/>
        <v>0</v>
      </c>
      <c r="M209" s="15"/>
      <c r="N209" s="12" t="e">
        <f t="shared" si="15"/>
        <v>#DIV/0!</v>
      </c>
    </row>
    <row r="210" spans="1:14" ht="25.5">
      <c r="A210" s="3">
        <f t="shared" si="14"/>
        <v>198</v>
      </c>
      <c r="B210" s="205" t="s">
        <v>580</v>
      </c>
      <c r="C210" s="206" t="s">
        <v>115</v>
      </c>
      <c r="D210" s="206" t="s">
        <v>68</v>
      </c>
      <c r="E210" s="206" t="s">
        <v>255</v>
      </c>
      <c r="F210" s="206" t="s">
        <v>94</v>
      </c>
      <c r="G210" s="207">
        <v>1106876</v>
      </c>
      <c r="H210" s="111">
        <v>1106876</v>
      </c>
      <c r="I210" s="111">
        <v>1096988.35</v>
      </c>
      <c r="J210" s="111"/>
      <c r="K210" s="111">
        <f t="shared" si="12"/>
        <v>1096988.35</v>
      </c>
      <c r="L210" s="12">
        <f t="shared" si="13"/>
        <v>0.991067066229641</v>
      </c>
      <c r="M210" s="15"/>
      <c r="N210" s="12">
        <f t="shared" si="15"/>
        <v>0</v>
      </c>
    </row>
    <row r="211" spans="1:14" ht="63.75">
      <c r="A211" s="3">
        <f t="shared" si="14"/>
        <v>199</v>
      </c>
      <c r="B211" s="205" t="s">
        <v>581</v>
      </c>
      <c r="C211" s="206" t="s">
        <v>115</v>
      </c>
      <c r="D211" s="206" t="s">
        <v>68</v>
      </c>
      <c r="E211" s="206" t="s">
        <v>256</v>
      </c>
      <c r="F211" s="206" t="s">
        <v>94</v>
      </c>
      <c r="G211" s="207">
        <v>310000</v>
      </c>
      <c r="H211" s="111">
        <v>310000</v>
      </c>
      <c r="I211" s="111">
        <v>300112.35</v>
      </c>
      <c r="J211" s="111"/>
      <c r="K211" s="111">
        <f t="shared" si="12"/>
        <v>300112.35</v>
      </c>
      <c r="L211" s="12">
        <f t="shared" si="13"/>
        <v>0.9681043548387096</v>
      </c>
      <c r="M211" s="15"/>
      <c r="N211" s="12">
        <f t="shared" si="15"/>
        <v>0</v>
      </c>
    </row>
    <row r="212" spans="1:14" ht="38.25">
      <c r="A212" s="3">
        <f t="shared" si="14"/>
        <v>200</v>
      </c>
      <c r="B212" s="205" t="s">
        <v>502</v>
      </c>
      <c r="C212" s="206" t="s">
        <v>115</v>
      </c>
      <c r="D212" s="206" t="s">
        <v>68</v>
      </c>
      <c r="E212" s="206" t="s">
        <v>256</v>
      </c>
      <c r="F212" s="206" t="s">
        <v>212</v>
      </c>
      <c r="G212" s="207">
        <v>310000</v>
      </c>
      <c r="H212" s="111">
        <v>310000</v>
      </c>
      <c r="I212" s="111">
        <v>300112.35</v>
      </c>
      <c r="J212" s="111"/>
      <c r="K212" s="111">
        <f t="shared" si="12"/>
        <v>300112.35</v>
      </c>
      <c r="L212" s="12">
        <f t="shared" si="13"/>
        <v>0.9681043548387096</v>
      </c>
      <c r="M212" s="15"/>
      <c r="N212" s="12">
        <f t="shared" si="15"/>
        <v>0</v>
      </c>
    </row>
    <row r="213" spans="1:14" ht="51">
      <c r="A213" s="3">
        <f t="shared" si="14"/>
        <v>201</v>
      </c>
      <c r="B213" s="205" t="s">
        <v>582</v>
      </c>
      <c r="C213" s="206" t="s">
        <v>115</v>
      </c>
      <c r="D213" s="206" t="s">
        <v>68</v>
      </c>
      <c r="E213" s="206" t="s">
        <v>257</v>
      </c>
      <c r="F213" s="206" t="s">
        <v>94</v>
      </c>
      <c r="G213" s="207">
        <v>240000</v>
      </c>
      <c r="H213" s="111">
        <v>240000</v>
      </c>
      <c r="I213" s="111">
        <v>240000</v>
      </c>
      <c r="J213" s="111"/>
      <c r="K213" s="111">
        <f t="shared" si="12"/>
        <v>240000</v>
      </c>
      <c r="L213" s="12">
        <f t="shared" si="13"/>
        <v>1</v>
      </c>
      <c r="M213" s="15"/>
      <c r="N213" s="12">
        <f t="shared" si="15"/>
        <v>0</v>
      </c>
    </row>
    <row r="214" spans="1:14" ht="38.25">
      <c r="A214" s="3">
        <f t="shared" si="14"/>
        <v>202</v>
      </c>
      <c r="B214" s="205" t="s">
        <v>502</v>
      </c>
      <c r="C214" s="206" t="s">
        <v>115</v>
      </c>
      <c r="D214" s="206" t="s">
        <v>68</v>
      </c>
      <c r="E214" s="206" t="s">
        <v>257</v>
      </c>
      <c r="F214" s="206" t="s">
        <v>212</v>
      </c>
      <c r="G214" s="207">
        <v>240000</v>
      </c>
      <c r="H214" s="111">
        <v>240000</v>
      </c>
      <c r="I214" s="111">
        <v>240000</v>
      </c>
      <c r="J214" s="111"/>
      <c r="K214" s="111">
        <f t="shared" si="12"/>
        <v>240000</v>
      </c>
      <c r="L214" s="12">
        <f t="shared" si="13"/>
        <v>1</v>
      </c>
      <c r="M214" s="15"/>
      <c r="N214" s="12">
        <f t="shared" si="15"/>
        <v>0</v>
      </c>
    </row>
    <row r="215" spans="1:14" ht="63.75">
      <c r="A215" s="3">
        <f t="shared" si="14"/>
        <v>203</v>
      </c>
      <c r="B215" s="205" t="s">
        <v>583</v>
      </c>
      <c r="C215" s="206" t="s">
        <v>115</v>
      </c>
      <c r="D215" s="206" t="s">
        <v>68</v>
      </c>
      <c r="E215" s="206" t="s">
        <v>258</v>
      </c>
      <c r="F215" s="206" t="s">
        <v>94</v>
      </c>
      <c r="G215" s="207">
        <v>30000</v>
      </c>
      <c r="H215" s="111">
        <v>30000</v>
      </c>
      <c r="I215" s="111">
        <v>30000</v>
      </c>
      <c r="J215" s="111"/>
      <c r="K215" s="111">
        <f t="shared" si="12"/>
        <v>30000</v>
      </c>
      <c r="L215" s="12">
        <f t="shared" si="13"/>
        <v>1</v>
      </c>
      <c r="M215" s="15"/>
      <c r="N215" s="12">
        <f t="shared" si="15"/>
        <v>0</v>
      </c>
    </row>
    <row r="216" spans="1:14" ht="38.25">
      <c r="A216" s="3">
        <f t="shared" si="14"/>
        <v>204</v>
      </c>
      <c r="B216" s="205" t="s">
        <v>502</v>
      </c>
      <c r="C216" s="206" t="s">
        <v>115</v>
      </c>
      <c r="D216" s="206" t="s">
        <v>68</v>
      </c>
      <c r="E216" s="206" t="s">
        <v>258</v>
      </c>
      <c r="F216" s="206" t="s">
        <v>212</v>
      </c>
      <c r="G216" s="207">
        <v>30000</v>
      </c>
      <c r="H216" s="111">
        <v>30000</v>
      </c>
      <c r="I216" s="111">
        <v>30000</v>
      </c>
      <c r="J216" s="111"/>
      <c r="K216" s="111">
        <f t="shared" si="12"/>
        <v>30000</v>
      </c>
      <c r="L216" s="12">
        <f t="shared" si="13"/>
        <v>1</v>
      </c>
      <c r="M216" s="15"/>
      <c r="N216" s="12">
        <f t="shared" si="15"/>
        <v>0</v>
      </c>
    </row>
    <row r="217" spans="1:14" ht="25.5">
      <c r="A217" s="3">
        <f t="shared" si="14"/>
        <v>205</v>
      </c>
      <c r="B217" s="205" t="s">
        <v>584</v>
      </c>
      <c r="C217" s="206" t="s">
        <v>115</v>
      </c>
      <c r="D217" s="206" t="s">
        <v>68</v>
      </c>
      <c r="E217" s="206" t="s">
        <v>259</v>
      </c>
      <c r="F217" s="206" t="s">
        <v>94</v>
      </c>
      <c r="G217" s="207">
        <v>30000</v>
      </c>
      <c r="H217" s="111">
        <v>30000</v>
      </c>
      <c r="I217" s="111">
        <v>30000</v>
      </c>
      <c r="J217" s="111"/>
      <c r="K217" s="111">
        <f t="shared" si="12"/>
        <v>30000</v>
      </c>
      <c r="L217" s="12">
        <f t="shared" si="13"/>
        <v>1</v>
      </c>
      <c r="M217" s="15"/>
      <c r="N217" s="12">
        <f t="shared" si="15"/>
        <v>0</v>
      </c>
    </row>
    <row r="218" spans="1:14" ht="25.5">
      <c r="A218" s="3">
        <f t="shared" si="14"/>
        <v>206</v>
      </c>
      <c r="B218" s="205" t="s">
        <v>470</v>
      </c>
      <c r="C218" s="206" t="s">
        <v>115</v>
      </c>
      <c r="D218" s="206" t="s">
        <v>68</v>
      </c>
      <c r="E218" s="206" t="s">
        <v>259</v>
      </c>
      <c r="F218" s="206" t="s">
        <v>192</v>
      </c>
      <c r="G218" s="207">
        <v>30000</v>
      </c>
      <c r="H218" s="111">
        <v>30000</v>
      </c>
      <c r="I218" s="111">
        <v>30000</v>
      </c>
      <c r="J218" s="111"/>
      <c r="K218" s="111">
        <f t="shared" si="12"/>
        <v>30000</v>
      </c>
      <c r="L218" s="12">
        <f t="shared" si="13"/>
        <v>1</v>
      </c>
      <c r="M218" s="15"/>
      <c r="N218" s="12">
        <f t="shared" si="15"/>
        <v>0</v>
      </c>
    </row>
    <row r="219" spans="1:14" ht="76.5">
      <c r="A219" s="3">
        <f t="shared" si="14"/>
        <v>207</v>
      </c>
      <c r="B219" s="205" t="s">
        <v>585</v>
      </c>
      <c r="C219" s="206" t="s">
        <v>115</v>
      </c>
      <c r="D219" s="206" t="s">
        <v>68</v>
      </c>
      <c r="E219" s="206" t="s">
        <v>260</v>
      </c>
      <c r="F219" s="206" t="s">
        <v>94</v>
      </c>
      <c r="G219" s="207">
        <v>40000</v>
      </c>
      <c r="H219" s="111">
        <v>40000</v>
      </c>
      <c r="I219" s="111">
        <v>40000</v>
      </c>
      <c r="J219" s="111"/>
      <c r="K219" s="111">
        <f t="shared" si="12"/>
        <v>40000</v>
      </c>
      <c r="L219" s="12">
        <f t="shared" si="13"/>
        <v>1</v>
      </c>
      <c r="M219" s="15"/>
      <c r="N219" s="12">
        <f t="shared" si="15"/>
        <v>0</v>
      </c>
    </row>
    <row r="220" spans="1:14" ht="25.5">
      <c r="A220" s="3">
        <f t="shared" si="14"/>
        <v>208</v>
      </c>
      <c r="B220" s="205" t="s">
        <v>470</v>
      </c>
      <c r="C220" s="206" t="s">
        <v>115</v>
      </c>
      <c r="D220" s="206" t="s">
        <v>68</v>
      </c>
      <c r="E220" s="206" t="s">
        <v>260</v>
      </c>
      <c r="F220" s="206" t="s">
        <v>192</v>
      </c>
      <c r="G220" s="207">
        <v>40000</v>
      </c>
      <c r="H220" s="111">
        <v>40000</v>
      </c>
      <c r="I220" s="111">
        <v>40000</v>
      </c>
      <c r="J220" s="111"/>
      <c r="K220" s="111">
        <f t="shared" si="12"/>
        <v>40000</v>
      </c>
      <c r="L220" s="12">
        <f t="shared" si="13"/>
        <v>1</v>
      </c>
      <c r="M220" s="15"/>
      <c r="N220" s="12">
        <f t="shared" si="15"/>
        <v>0</v>
      </c>
    </row>
    <row r="221" spans="1:14" ht="38.25">
      <c r="A221" s="3">
        <f t="shared" si="14"/>
        <v>209</v>
      </c>
      <c r="B221" s="205" t="s">
        <v>586</v>
      </c>
      <c r="C221" s="206" t="s">
        <v>115</v>
      </c>
      <c r="D221" s="206" t="s">
        <v>68</v>
      </c>
      <c r="E221" s="206" t="s">
        <v>261</v>
      </c>
      <c r="F221" s="206" t="s">
        <v>94</v>
      </c>
      <c r="G221" s="207">
        <v>71176</v>
      </c>
      <c r="H221" s="111">
        <v>71176</v>
      </c>
      <c r="I221" s="111">
        <v>71176</v>
      </c>
      <c r="J221" s="111"/>
      <c r="K221" s="111">
        <f t="shared" si="12"/>
        <v>71176</v>
      </c>
      <c r="L221" s="12">
        <f t="shared" si="13"/>
        <v>1</v>
      </c>
      <c r="M221" s="15"/>
      <c r="N221" s="12">
        <f t="shared" si="15"/>
        <v>0</v>
      </c>
    </row>
    <row r="222" spans="1:14" ht="25.5">
      <c r="A222" s="3">
        <f t="shared" si="14"/>
        <v>210</v>
      </c>
      <c r="B222" s="205" t="s">
        <v>470</v>
      </c>
      <c r="C222" s="206" t="s">
        <v>115</v>
      </c>
      <c r="D222" s="206" t="s">
        <v>68</v>
      </c>
      <c r="E222" s="206" t="s">
        <v>261</v>
      </c>
      <c r="F222" s="206" t="s">
        <v>192</v>
      </c>
      <c r="G222" s="207">
        <v>71176</v>
      </c>
      <c r="H222" s="111">
        <v>71176</v>
      </c>
      <c r="I222" s="111">
        <v>71176</v>
      </c>
      <c r="J222" s="111"/>
      <c r="K222" s="111">
        <f t="shared" si="12"/>
        <v>71176</v>
      </c>
      <c r="L222" s="12">
        <f t="shared" si="13"/>
        <v>1</v>
      </c>
      <c r="M222" s="15"/>
      <c r="N222" s="12">
        <f t="shared" si="15"/>
        <v>0</v>
      </c>
    </row>
    <row r="223" spans="1:14" ht="51">
      <c r="A223" s="3">
        <f t="shared" si="14"/>
        <v>211</v>
      </c>
      <c r="B223" s="205" t="s">
        <v>587</v>
      </c>
      <c r="C223" s="206" t="s">
        <v>115</v>
      </c>
      <c r="D223" s="206" t="s">
        <v>68</v>
      </c>
      <c r="E223" s="206" t="s">
        <v>262</v>
      </c>
      <c r="F223" s="206" t="s">
        <v>94</v>
      </c>
      <c r="G223" s="207">
        <v>385700</v>
      </c>
      <c r="H223" s="111">
        <v>385700</v>
      </c>
      <c r="I223" s="111">
        <v>385700</v>
      </c>
      <c r="J223" s="111"/>
      <c r="K223" s="111">
        <f t="shared" si="12"/>
        <v>385700</v>
      </c>
      <c r="L223" s="12">
        <f t="shared" si="13"/>
        <v>1</v>
      </c>
      <c r="M223" s="15"/>
      <c r="N223" s="12">
        <f t="shared" si="15"/>
        <v>0</v>
      </c>
    </row>
    <row r="224" spans="1:14" ht="38.25">
      <c r="A224" s="3">
        <f t="shared" si="14"/>
        <v>212</v>
      </c>
      <c r="B224" s="205" t="s">
        <v>502</v>
      </c>
      <c r="C224" s="206" t="s">
        <v>115</v>
      </c>
      <c r="D224" s="206" t="s">
        <v>68</v>
      </c>
      <c r="E224" s="206" t="s">
        <v>262</v>
      </c>
      <c r="F224" s="206" t="s">
        <v>212</v>
      </c>
      <c r="G224" s="207">
        <v>385700</v>
      </c>
      <c r="H224" s="111">
        <v>385700</v>
      </c>
      <c r="I224" s="111">
        <v>385700</v>
      </c>
      <c r="J224" s="111"/>
      <c r="K224" s="111">
        <f t="shared" si="12"/>
        <v>385700</v>
      </c>
      <c r="L224" s="12">
        <f t="shared" si="13"/>
        <v>1</v>
      </c>
      <c r="M224" s="15"/>
      <c r="N224" s="12">
        <f t="shared" si="15"/>
        <v>0</v>
      </c>
    </row>
    <row r="225" spans="1:14" ht="51">
      <c r="A225" s="3">
        <f t="shared" si="14"/>
        <v>213</v>
      </c>
      <c r="B225" s="205" t="s">
        <v>477</v>
      </c>
      <c r="C225" s="206" t="s">
        <v>115</v>
      </c>
      <c r="D225" s="206" t="s">
        <v>68</v>
      </c>
      <c r="E225" s="206" t="s">
        <v>114</v>
      </c>
      <c r="F225" s="206" t="s">
        <v>94</v>
      </c>
      <c r="G225" s="207">
        <v>76000</v>
      </c>
      <c r="H225" s="111">
        <v>76000</v>
      </c>
      <c r="I225" s="111">
        <v>74000</v>
      </c>
      <c r="J225" s="111"/>
      <c r="K225" s="111">
        <f t="shared" si="12"/>
        <v>74000</v>
      </c>
      <c r="L225" s="12">
        <f t="shared" si="13"/>
        <v>0.9736842105263158</v>
      </c>
      <c r="M225" s="15"/>
      <c r="N225" s="12">
        <f t="shared" si="15"/>
        <v>0</v>
      </c>
    </row>
    <row r="226" spans="1:14" ht="63.75">
      <c r="A226" s="3">
        <f t="shared" si="14"/>
        <v>214</v>
      </c>
      <c r="B226" s="205" t="s">
        <v>588</v>
      </c>
      <c r="C226" s="206" t="s">
        <v>115</v>
      </c>
      <c r="D226" s="206" t="s">
        <v>68</v>
      </c>
      <c r="E226" s="206" t="s">
        <v>263</v>
      </c>
      <c r="F226" s="206" t="s">
        <v>94</v>
      </c>
      <c r="G226" s="207">
        <v>76000</v>
      </c>
      <c r="H226" s="111">
        <v>76000</v>
      </c>
      <c r="I226" s="111">
        <v>74000</v>
      </c>
      <c r="J226" s="111"/>
      <c r="K226" s="111">
        <f t="shared" si="12"/>
        <v>74000</v>
      </c>
      <c r="L226" s="12">
        <f t="shared" si="13"/>
        <v>0.9736842105263158</v>
      </c>
      <c r="M226" s="15"/>
      <c r="N226" s="12">
        <f t="shared" si="15"/>
        <v>0</v>
      </c>
    </row>
    <row r="227" spans="1:14" ht="25.5">
      <c r="A227" s="3">
        <f t="shared" si="14"/>
        <v>215</v>
      </c>
      <c r="B227" s="205" t="s">
        <v>589</v>
      </c>
      <c r="C227" s="206" t="s">
        <v>115</v>
      </c>
      <c r="D227" s="206" t="s">
        <v>68</v>
      </c>
      <c r="E227" s="206" t="s">
        <v>264</v>
      </c>
      <c r="F227" s="206" t="s">
        <v>94</v>
      </c>
      <c r="G227" s="207">
        <v>5000</v>
      </c>
      <c r="H227" s="111">
        <v>5000</v>
      </c>
      <c r="I227" s="111">
        <v>3000</v>
      </c>
      <c r="J227" s="111"/>
      <c r="K227" s="111">
        <f t="shared" si="12"/>
        <v>3000</v>
      </c>
      <c r="L227" s="12">
        <f t="shared" si="13"/>
        <v>0.6</v>
      </c>
      <c r="M227" s="15"/>
      <c r="N227" s="12">
        <f t="shared" si="15"/>
        <v>0</v>
      </c>
    </row>
    <row r="228" spans="1:14" ht="25.5">
      <c r="A228" s="3">
        <f t="shared" si="14"/>
        <v>216</v>
      </c>
      <c r="B228" s="205" t="s">
        <v>470</v>
      </c>
      <c r="C228" s="206" t="s">
        <v>115</v>
      </c>
      <c r="D228" s="206" t="s">
        <v>68</v>
      </c>
      <c r="E228" s="206" t="s">
        <v>264</v>
      </c>
      <c r="F228" s="206" t="s">
        <v>192</v>
      </c>
      <c r="G228" s="207">
        <v>5000</v>
      </c>
      <c r="H228" s="111">
        <v>5000</v>
      </c>
      <c r="I228" s="111">
        <v>3000</v>
      </c>
      <c r="J228" s="111"/>
      <c r="K228" s="111">
        <f t="shared" si="12"/>
        <v>3000</v>
      </c>
      <c r="L228" s="12">
        <f t="shared" si="13"/>
        <v>0.6</v>
      </c>
      <c r="M228" s="15"/>
      <c r="N228" s="12">
        <f t="shared" si="15"/>
        <v>0</v>
      </c>
    </row>
    <row r="229" spans="1:14" ht="25.5">
      <c r="A229" s="3">
        <f t="shared" si="14"/>
        <v>217</v>
      </c>
      <c r="B229" s="205" t="s">
        <v>590</v>
      </c>
      <c r="C229" s="206" t="s">
        <v>115</v>
      </c>
      <c r="D229" s="206" t="s">
        <v>68</v>
      </c>
      <c r="E229" s="206" t="s">
        <v>265</v>
      </c>
      <c r="F229" s="206" t="s">
        <v>94</v>
      </c>
      <c r="G229" s="207">
        <v>56000</v>
      </c>
      <c r="H229" s="111">
        <v>56000</v>
      </c>
      <c r="I229" s="111">
        <v>56000</v>
      </c>
      <c r="J229" s="111"/>
      <c r="K229" s="111">
        <f t="shared" si="12"/>
        <v>56000</v>
      </c>
      <c r="L229" s="12">
        <f t="shared" si="13"/>
        <v>1</v>
      </c>
      <c r="M229" s="15"/>
      <c r="N229" s="12">
        <f t="shared" si="15"/>
        <v>0</v>
      </c>
    </row>
    <row r="230" spans="1:14" ht="25.5">
      <c r="A230" s="3">
        <f t="shared" si="14"/>
        <v>218</v>
      </c>
      <c r="B230" s="205" t="s">
        <v>470</v>
      </c>
      <c r="C230" s="206" t="s">
        <v>115</v>
      </c>
      <c r="D230" s="206" t="s">
        <v>68</v>
      </c>
      <c r="E230" s="206" t="s">
        <v>265</v>
      </c>
      <c r="F230" s="206" t="s">
        <v>192</v>
      </c>
      <c r="G230" s="207">
        <v>56000</v>
      </c>
      <c r="H230" s="111">
        <v>56000</v>
      </c>
      <c r="I230" s="111">
        <v>56000</v>
      </c>
      <c r="J230" s="111"/>
      <c r="K230" s="111">
        <f t="shared" si="12"/>
        <v>56000</v>
      </c>
      <c r="L230" s="12">
        <f t="shared" si="13"/>
        <v>1</v>
      </c>
      <c r="M230" s="15"/>
      <c r="N230" s="12">
        <f t="shared" si="15"/>
        <v>0</v>
      </c>
    </row>
    <row r="231" spans="1:14" ht="38.25">
      <c r="A231" s="3">
        <f t="shared" si="14"/>
        <v>219</v>
      </c>
      <c r="B231" s="205" t="s">
        <v>591</v>
      </c>
      <c r="C231" s="206" t="s">
        <v>115</v>
      </c>
      <c r="D231" s="206" t="s">
        <v>68</v>
      </c>
      <c r="E231" s="206" t="s">
        <v>266</v>
      </c>
      <c r="F231" s="206" t="s">
        <v>94</v>
      </c>
      <c r="G231" s="207">
        <v>15000</v>
      </c>
      <c r="H231" s="111">
        <v>15000</v>
      </c>
      <c r="I231" s="111">
        <v>15000</v>
      </c>
      <c r="J231" s="111"/>
      <c r="K231" s="111">
        <f t="shared" si="12"/>
        <v>15000</v>
      </c>
      <c r="L231" s="12">
        <f t="shared" si="13"/>
        <v>1</v>
      </c>
      <c r="M231" s="15"/>
      <c r="N231" s="12">
        <f t="shared" si="15"/>
        <v>0</v>
      </c>
    </row>
    <row r="232" spans="1:14" ht="25.5">
      <c r="A232" s="3">
        <f t="shared" si="14"/>
        <v>220</v>
      </c>
      <c r="B232" s="205" t="s">
        <v>470</v>
      </c>
      <c r="C232" s="206" t="s">
        <v>115</v>
      </c>
      <c r="D232" s="206" t="s">
        <v>68</v>
      </c>
      <c r="E232" s="206" t="s">
        <v>266</v>
      </c>
      <c r="F232" s="206" t="s">
        <v>192</v>
      </c>
      <c r="G232" s="207">
        <v>15000</v>
      </c>
      <c r="H232" s="111">
        <v>15000</v>
      </c>
      <c r="I232" s="111">
        <v>15000</v>
      </c>
      <c r="J232" s="111"/>
      <c r="K232" s="111">
        <f t="shared" si="12"/>
        <v>15000</v>
      </c>
      <c r="L232" s="12">
        <f t="shared" si="13"/>
        <v>1</v>
      </c>
      <c r="M232" s="15"/>
      <c r="N232" s="12">
        <f t="shared" si="15"/>
        <v>0</v>
      </c>
    </row>
    <row r="233" spans="1:14" ht="51">
      <c r="A233" s="3">
        <f t="shared" si="14"/>
        <v>221</v>
      </c>
      <c r="B233" s="205" t="s">
        <v>510</v>
      </c>
      <c r="C233" s="206" t="s">
        <v>115</v>
      </c>
      <c r="D233" s="206" t="s">
        <v>68</v>
      </c>
      <c r="E233" s="206" t="s">
        <v>220</v>
      </c>
      <c r="F233" s="206" t="s">
        <v>94</v>
      </c>
      <c r="G233" s="207">
        <v>111000</v>
      </c>
      <c r="H233" s="111">
        <v>111000</v>
      </c>
      <c r="I233" s="111">
        <v>67571</v>
      </c>
      <c r="J233" s="111"/>
      <c r="K233" s="111">
        <f t="shared" si="12"/>
        <v>67571</v>
      </c>
      <c r="L233" s="12">
        <f t="shared" si="13"/>
        <v>0.6087477477477478</v>
      </c>
      <c r="M233" s="15"/>
      <c r="N233" s="12">
        <f t="shared" si="15"/>
        <v>0</v>
      </c>
    </row>
    <row r="234" spans="1:14" ht="25.5">
      <c r="A234" s="3">
        <f t="shared" si="14"/>
        <v>222</v>
      </c>
      <c r="B234" s="205" t="s">
        <v>592</v>
      </c>
      <c r="C234" s="206" t="s">
        <v>115</v>
      </c>
      <c r="D234" s="206" t="s">
        <v>68</v>
      </c>
      <c r="E234" s="206" t="s">
        <v>593</v>
      </c>
      <c r="F234" s="206" t="s">
        <v>94</v>
      </c>
      <c r="G234" s="207">
        <v>111000</v>
      </c>
      <c r="H234" s="111">
        <v>111000</v>
      </c>
      <c r="I234" s="111">
        <v>67571</v>
      </c>
      <c r="J234" s="111"/>
      <c r="K234" s="111">
        <f t="shared" si="12"/>
        <v>67571</v>
      </c>
      <c r="L234" s="12">
        <f t="shared" si="13"/>
        <v>0.6087477477477478</v>
      </c>
      <c r="M234" s="15"/>
      <c r="N234" s="12">
        <v>0</v>
      </c>
    </row>
    <row r="235" spans="1:14" ht="12.75">
      <c r="A235" s="3">
        <f t="shared" si="14"/>
        <v>223</v>
      </c>
      <c r="B235" s="205" t="s">
        <v>520</v>
      </c>
      <c r="C235" s="206" t="s">
        <v>115</v>
      </c>
      <c r="D235" s="206" t="s">
        <v>68</v>
      </c>
      <c r="E235" s="206" t="s">
        <v>593</v>
      </c>
      <c r="F235" s="206" t="s">
        <v>251</v>
      </c>
      <c r="G235" s="207">
        <v>111000</v>
      </c>
      <c r="H235" s="111">
        <v>111000</v>
      </c>
      <c r="I235" s="111">
        <v>67571</v>
      </c>
      <c r="J235" s="111"/>
      <c r="K235" s="111">
        <f t="shared" si="12"/>
        <v>67571</v>
      </c>
      <c r="L235" s="12">
        <f t="shared" si="13"/>
        <v>0.6087477477477478</v>
      </c>
      <c r="M235" s="15"/>
      <c r="N235" s="12">
        <v>0</v>
      </c>
    </row>
    <row r="236" spans="1:14" ht="12.75">
      <c r="A236" s="3">
        <f t="shared" si="14"/>
        <v>224</v>
      </c>
      <c r="B236" s="205" t="s">
        <v>397</v>
      </c>
      <c r="C236" s="206" t="s">
        <v>115</v>
      </c>
      <c r="D236" s="206" t="s">
        <v>69</v>
      </c>
      <c r="E236" s="206" t="s">
        <v>93</v>
      </c>
      <c r="F236" s="206" t="s">
        <v>94</v>
      </c>
      <c r="G236" s="207">
        <v>49789294</v>
      </c>
      <c r="H236" s="111">
        <v>49789294</v>
      </c>
      <c r="I236" s="111">
        <v>45291043.93</v>
      </c>
      <c r="J236" s="111">
        <f>J238</f>
        <v>2177610</v>
      </c>
      <c r="K236" s="111">
        <f t="shared" si="12"/>
        <v>47468653.93</v>
      </c>
      <c r="L236" s="12">
        <f t="shared" si="13"/>
        <v>0.9533907817612357</v>
      </c>
      <c r="M236" s="15"/>
      <c r="N236" s="12">
        <v>0</v>
      </c>
    </row>
    <row r="237" spans="1:14" ht="12.75">
      <c r="A237" s="3">
        <f t="shared" si="14"/>
        <v>225</v>
      </c>
      <c r="B237" s="205" t="s">
        <v>398</v>
      </c>
      <c r="C237" s="206" t="s">
        <v>115</v>
      </c>
      <c r="D237" s="206" t="s">
        <v>70</v>
      </c>
      <c r="E237" s="206" t="s">
        <v>93</v>
      </c>
      <c r="F237" s="206" t="s">
        <v>94</v>
      </c>
      <c r="G237" s="207">
        <v>49189294</v>
      </c>
      <c r="H237" s="111">
        <v>49189294</v>
      </c>
      <c r="I237" s="111">
        <v>44691043.93</v>
      </c>
      <c r="J237" s="111"/>
      <c r="K237" s="111">
        <f t="shared" si="12"/>
        <v>44691043.93</v>
      </c>
      <c r="L237" s="12">
        <f t="shared" si="13"/>
        <v>0.9085522538705272</v>
      </c>
      <c r="M237" s="15"/>
      <c r="N237" s="12">
        <f t="shared" si="15"/>
        <v>0</v>
      </c>
    </row>
    <row r="238" spans="1:14" ht="51">
      <c r="A238" s="3">
        <f t="shared" si="14"/>
        <v>226</v>
      </c>
      <c r="B238" s="205" t="s">
        <v>477</v>
      </c>
      <c r="C238" s="206" t="s">
        <v>115</v>
      </c>
      <c r="D238" s="206" t="s">
        <v>70</v>
      </c>
      <c r="E238" s="206" t="s">
        <v>114</v>
      </c>
      <c r="F238" s="206" t="s">
        <v>94</v>
      </c>
      <c r="G238" s="207">
        <v>43539294</v>
      </c>
      <c r="H238" s="111">
        <v>43539294</v>
      </c>
      <c r="I238" s="111">
        <v>39069293.93</v>
      </c>
      <c r="J238" s="111">
        <f>J239</f>
        <v>2177610</v>
      </c>
      <c r="K238" s="111">
        <f t="shared" si="12"/>
        <v>41246903.93</v>
      </c>
      <c r="L238" s="12">
        <f t="shared" si="13"/>
        <v>0.9473489379501652</v>
      </c>
      <c r="M238" s="15"/>
      <c r="N238" s="12">
        <f t="shared" si="15"/>
        <v>0</v>
      </c>
    </row>
    <row r="239" spans="1:14" ht="25.5">
      <c r="A239" s="3">
        <f t="shared" si="14"/>
        <v>227</v>
      </c>
      <c r="B239" s="205" t="s">
        <v>594</v>
      </c>
      <c r="C239" s="206" t="s">
        <v>115</v>
      </c>
      <c r="D239" s="206" t="s">
        <v>70</v>
      </c>
      <c r="E239" s="206" t="s">
        <v>267</v>
      </c>
      <c r="F239" s="206" t="s">
        <v>94</v>
      </c>
      <c r="G239" s="207">
        <v>43539294</v>
      </c>
      <c r="H239" s="111">
        <v>43539294</v>
      </c>
      <c r="I239" s="111">
        <v>39069293.93</v>
      </c>
      <c r="J239" s="111">
        <f>J246</f>
        <v>2177610</v>
      </c>
      <c r="K239" s="111">
        <f t="shared" si="12"/>
        <v>41246903.93</v>
      </c>
      <c r="L239" s="12">
        <f t="shared" si="13"/>
        <v>0.9473489379501652</v>
      </c>
      <c r="M239" s="15"/>
      <c r="N239" s="12">
        <f t="shared" si="15"/>
        <v>0</v>
      </c>
    </row>
    <row r="240" spans="1:14" ht="38.25">
      <c r="A240" s="3">
        <f t="shared" si="14"/>
        <v>228</v>
      </c>
      <c r="B240" s="205" t="s">
        <v>595</v>
      </c>
      <c r="C240" s="206" t="s">
        <v>115</v>
      </c>
      <c r="D240" s="206" t="s">
        <v>70</v>
      </c>
      <c r="E240" s="206" t="s">
        <v>268</v>
      </c>
      <c r="F240" s="206" t="s">
        <v>94</v>
      </c>
      <c r="G240" s="207">
        <v>24937639</v>
      </c>
      <c r="H240" s="111">
        <v>24937639</v>
      </c>
      <c r="I240" s="111">
        <v>23085418.93</v>
      </c>
      <c r="J240" s="111"/>
      <c r="K240" s="111">
        <f t="shared" si="12"/>
        <v>23085418.93</v>
      </c>
      <c r="L240" s="12">
        <f t="shared" si="13"/>
        <v>0.9257259249762979</v>
      </c>
      <c r="M240" s="15"/>
      <c r="N240" s="12">
        <f t="shared" si="15"/>
        <v>0</v>
      </c>
    </row>
    <row r="241" spans="1:14" ht="12.75">
      <c r="A241" s="3">
        <f t="shared" si="14"/>
        <v>229</v>
      </c>
      <c r="B241" s="205" t="s">
        <v>520</v>
      </c>
      <c r="C241" s="206" t="s">
        <v>115</v>
      </c>
      <c r="D241" s="206" t="s">
        <v>70</v>
      </c>
      <c r="E241" s="206" t="s">
        <v>268</v>
      </c>
      <c r="F241" s="206" t="s">
        <v>251</v>
      </c>
      <c r="G241" s="207">
        <v>24937639</v>
      </c>
      <c r="H241" s="111">
        <v>24937639</v>
      </c>
      <c r="I241" s="111">
        <v>23085418.93</v>
      </c>
      <c r="J241" s="111"/>
      <c r="K241" s="111">
        <f t="shared" si="12"/>
        <v>23085418.93</v>
      </c>
      <c r="L241" s="12">
        <f t="shared" si="13"/>
        <v>0.9257259249762979</v>
      </c>
      <c r="M241" s="15"/>
      <c r="N241" s="12">
        <f t="shared" si="15"/>
        <v>0</v>
      </c>
    </row>
    <row r="242" spans="1:14" ht="38.25">
      <c r="A242" s="3">
        <f t="shared" si="14"/>
        <v>230</v>
      </c>
      <c r="B242" s="205" t="s">
        <v>596</v>
      </c>
      <c r="C242" s="206" t="s">
        <v>115</v>
      </c>
      <c r="D242" s="206" t="s">
        <v>70</v>
      </c>
      <c r="E242" s="206" t="s">
        <v>269</v>
      </c>
      <c r="F242" s="206" t="s">
        <v>94</v>
      </c>
      <c r="G242" s="207">
        <v>9677965</v>
      </c>
      <c r="H242" s="111">
        <v>9677965</v>
      </c>
      <c r="I242" s="111">
        <v>9237795</v>
      </c>
      <c r="J242" s="111"/>
      <c r="K242" s="111">
        <f t="shared" si="12"/>
        <v>9237795</v>
      </c>
      <c r="L242" s="12">
        <f t="shared" si="13"/>
        <v>0.9545183310747662</v>
      </c>
      <c r="M242" s="15"/>
      <c r="N242" s="12">
        <f t="shared" si="15"/>
        <v>0</v>
      </c>
    </row>
    <row r="243" spans="1:14" ht="12.75">
      <c r="A243" s="3">
        <f t="shared" si="14"/>
        <v>231</v>
      </c>
      <c r="B243" s="205" t="s">
        <v>520</v>
      </c>
      <c r="C243" s="206" t="s">
        <v>115</v>
      </c>
      <c r="D243" s="206" t="s">
        <v>70</v>
      </c>
      <c r="E243" s="206" t="s">
        <v>269</v>
      </c>
      <c r="F243" s="206" t="s">
        <v>251</v>
      </c>
      <c r="G243" s="207">
        <v>9677965</v>
      </c>
      <c r="H243" s="111">
        <v>9677965</v>
      </c>
      <c r="I243" s="111">
        <v>9237795</v>
      </c>
      <c r="J243" s="111"/>
      <c r="K243" s="111">
        <f t="shared" si="12"/>
        <v>9237795</v>
      </c>
      <c r="L243" s="12">
        <f t="shared" si="13"/>
        <v>0.9545183310747662</v>
      </c>
      <c r="M243" s="15"/>
      <c r="N243" s="12">
        <f t="shared" si="15"/>
        <v>0</v>
      </c>
    </row>
    <row r="244" spans="1:14" ht="25.5">
      <c r="A244" s="3">
        <f t="shared" si="14"/>
        <v>232</v>
      </c>
      <c r="B244" s="205" t="s">
        <v>597</v>
      </c>
      <c r="C244" s="206" t="s">
        <v>115</v>
      </c>
      <c r="D244" s="206" t="s">
        <v>70</v>
      </c>
      <c r="E244" s="206" t="s">
        <v>598</v>
      </c>
      <c r="F244" s="206" t="s">
        <v>94</v>
      </c>
      <c r="G244" s="207">
        <v>6746080</v>
      </c>
      <c r="H244" s="111">
        <v>6746080</v>
      </c>
      <c r="I244" s="111">
        <v>6746080</v>
      </c>
      <c r="J244" s="111"/>
      <c r="K244" s="111">
        <f t="shared" si="12"/>
        <v>6746080</v>
      </c>
      <c r="L244" s="12">
        <f t="shared" si="13"/>
        <v>1</v>
      </c>
      <c r="M244" s="15"/>
      <c r="N244" s="12">
        <f t="shared" si="15"/>
        <v>0</v>
      </c>
    </row>
    <row r="245" spans="1:14" ht="12.75">
      <c r="A245" s="3">
        <f t="shared" si="14"/>
        <v>233</v>
      </c>
      <c r="B245" s="205" t="s">
        <v>520</v>
      </c>
      <c r="C245" s="206" t="s">
        <v>115</v>
      </c>
      <c r="D245" s="206" t="s">
        <v>70</v>
      </c>
      <c r="E245" s="206" t="s">
        <v>598</v>
      </c>
      <c r="F245" s="206" t="s">
        <v>251</v>
      </c>
      <c r="G245" s="207">
        <v>6746080</v>
      </c>
      <c r="H245" s="111">
        <v>6746080</v>
      </c>
      <c r="I245" s="111">
        <v>6746080</v>
      </c>
      <c r="J245" s="111"/>
      <c r="K245" s="111">
        <f t="shared" si="12"/>
        <v>6746080</v>
      </c>
      <c r="L245" s="12">
        <f t="shared" si="13"/>
        <v>1</v>
      </c>
      <c r="M245" s="15"/>
      <c r="N245" s="12">
        <f t="shared" si="15"/>
        <v>0</v>
      </c>
    </row>
    <row r="246" spans="1:14" ht="51">
      <c r="A246" s="3">
        <f t="shared" si="14"/>
        <v>234</v>
      </c>
      <c r="B246" s="205" t="s">
        <v>599</v>
      </c>
      <c r="C246" s="206" t="s">
        <v>115</v>
      </c>
      <c r="D246" s="206" t="s">
        <v>70</v>
      </c>
      <c r="E246" s="206" t="s">
        <v>600</v>
      </c>
      <c r="F246" s="206" t="s">
        <v>94</v>
      </c>
      <c r="G246" s="207">
        <v>2177610</v>
      </c>
      <c r="H246" s="111">
        <v>2177610</v>
      </c>
      <c r="I246" s="111">
        <v>0</v>
      </c>
      <c r="J246" s="111">
        <f>J247</f>
        <v>2177610</v>
      </c>
      <c r="K246" s="111">
        <f t="shared" si="12"/>
        <v>2177610</v>
      </c>
      <c r="L246" s="12">
        <f t="shared" si="13"/>
        <v>1</v>
      </c>
      <c r="M246" s="15"/>
      <c r="N246" s="12">
        <f t="shared" si="15"/>
        <v>0</v>
      </c>
    </row>
    <row r="247" spans="1:14" ht="12.75">
      <c r="A247" s="3">
        <f t="shared" si="14"/>
        <v>235</v>
      </c>
      <c r="B247" s="205" t="s">
        <v>520</v>
      </c>
      <c r="C247" s="206" t="s">
        <v>115</v>
      </c>
      <c r="D247" s="206" t="s">
        <v>70</v>
      </c>
      <c r="E247" s="206" t="s">
        <v>600</v>
      </c>
      <c r="F247" s="206" t="s">
        <v>251</v>
      </c>
      <c r="G247" s="207">
        <v>2177610</v>
      </c>
      <c r="H247" s="111">
        <v>2177610</v>
      </c>
      <c r="I247" s="111">
        <v>0</v>
      </c>
      <c r="J247" s="111">
        <v>2177610</v>
      </c>
      <c r="K247" s="111">
        <f t="shared" si="12"/>
        <v>2177610</v>
      </c>
      <c r="L247" s="12">
        <f t="shared" si="13"/>
        <v>1</v>
      </c>
      <c r="M247" s="15"/>
      <c r="N247" s="12">
        <f t="shared" si="15"/>
        <v>0</v>
      </c>
    </row>
    <row r="248" spans="1:14" ht="12.75">
      <c r="A248" s="3">
        <f t="shared" si="14"/>
        <v>236</v>
      </c>
      <c r="B248" s="205" t="s">
        <v>466</v>
      </c>
      <c r="C248" s="206" t="s">
        <v>115</v>
      </c>
      <c r="D248" s="206" t="s">
        <v>70</v>
      </c>
      <c r="E248" s="206" t="s">
        <v>188</v>
      </c>
      <c r="F248" s="206" t="s">
        <v>94</v>
      </c>
      <c r="G248" s="207">
        <v>5650000</v>
      </c>
      <c r="H248" s="111">
        <v>5650000</v>
      </c>
      <c r="I248" s="111">
        <v>5621750</v>
      </c>
      <c r="J248" s="111"/>
      <c r="K248" s="111">
        <f t="shared" si="12"/>
        <v>5621750</v>
      </c>
      <c r="L248" s="12">
        <f t="shared" si="13"/>
        <v>0.995</v>
      </c>
      <c r="M248" s="15"/>
      <c r="N248" s="12">
        <f t="shared" si="15"/>
        <v>0</v>
      </c>
    </row>
    <row r="249" spans="1:14" ht="25.5">
      <c r="A249" s="3">
        <f t="shared" si="14"/>
        <v>237</v>
      </c>
      <c r="B249" s="205" t="s">
        <v>601</v>
      </c>
      <c r="C249" s="206" t="s">
        <v>115</v>
      </c>
      <c r="D249" s="206" t="s">
        <v>70</v>
      </c>
      <c r="E249" s="206" t="s">
        <v>309</v>
      </c>
      <c r="F249" s="206" t="s">
        <v>94</v>
      </c>
      <c r="G249" s="207">
        <v>5650000</v>
      </c>
      <c r="H249" s="111">
        <v>5650000</v>
      </c>
      <c r="I249" s="111">
        <v>5621750</v>
      </c>
      <c r="J249" s="111"/>
      <c r="K249" s="111">
        <f t="shared" si="12"/>
        <v>5621750</v>
      </c>
      <c r="L249" s="12">
        <f t="shared" si="13"/>
        <v>0.995</v>
      </c>
      <c r="M249" s="15"/>
      <c r="N249" s="12">
        <f t="shared" si="15"/>
        <v>0</v>
      </c>
    </row>
    <row r="250" spans="1:14" ht="12.75">
      <c r="A250" s="3">
        <f t="shared" si="14"/>
        <v>238</v>
      </c>
      <c r="B250" s="205" t="s">
        <v>520</v>
      </c>
      <c r="C250" s="206" t="s">
        <v>115</v>
      </c>
      <c r="D250" s="206" t="s">
        <v>70</v>
      </c>
      <c r="E250" s="206" t="s">
        <v>309</v>
      </c>
      <c r="F250" s="206" t="s">
        <v>251</v>
      </c>
      <c r="G250" s="207">
        <v>5650000</v>
      </c>
      <c r="H250" s="111">
        <v>5650000</v>
      </c>
      <c r="I250" s="111">
        <v>5621750</v>
      </c>
      <c r="J250" s="111"/>
      <c r="K250" s="111">
        <f t="shared" si="12"/>
        <v>5621750</v>
      </c>
      <c r="L250" s="12">
        <f t="shared" si="13"/>
        <v>0.995</v>
      </c>
      <c r="M250" s="15"/>
      <c r="N250" s="12">
        <f t="shared" si="15"/>
        <v>0</v>
      </c>
    </row>
    <row r="251" spans="1:14" ht="12.75">
      <c r="A251" s="3">
        <f t="shared" si="14"/>
        <v>239</v>
      </c>
      <c r="B251" s="205" t="s">
        <v>602</v>
      </c>
      <c r="C251" s="206" t="s">
        <v>115</v>
      </c>
      <c r="D251" s="206" t="s">
        <v>603</v>
      </c>
      <c r="E251" s="206" t="s">
        <v>93</v>
      </c>
      <c r="F251" s="206" t="s">
        <v>94</v>
      </c>
      <c r="G251" s="207">
        <v>600000</v>
      </c>
      <c r="H251" s="111">
        <v>600000</v>
      </c>
      <c r="I251" s="111">
        <v>600000</v>
      </c>
      <c r="J251" s="111"/>
      <c r="K251" s="111">
        <f t="shared" si="12"/>
        <v>600000</v>
      </c>
      <c r="L251" s="12">
        <f t="shared" si="13"/>
        <v>1</v>
      </c>
      <c r="M251" s="15"/>
      <c r="N251" s="12">
        <f t="shared" si="15"/>
        <v>0</v>
      </c>
    </row>
    <row r="252" spans="1:14" ht="51">
      <c r="A252" s="3">
        <f t="shared" si="14"/>
        <v>240</v>
      </c>
      <c r="B252" s="205" t="s">
        <v>477</v>
      </c>
      <c r="C252" s="206" t="s">
        <v>115</v>
      </c>
      <c r="D252" s="206" t="s">
        <v>603</v>
      </c>
      <c r="E252" s="206" t="s">
        <v>114</v>
      </c>
      <c r="F252" s="206" t="s">
        <v>94</v>
      </c>
      <c r="G252" s="207">
        <v>600000</v>
      </c>
      <c r="H252" s="111">
        <v>600000</v>
      </c>
      <c r="I252" s="111">
        <v>600000</v>
      </c>
      <c r="J252" s="111"/>
      <c r="K252" s="111">
        <f t="shared" si="12"/>
        <v>600000</v>
      </c>
      <c r="L252" s="12">
        <f t="shared" si="13"/>
        <v>1</v>
      </c>
      <c r="M252" s="15"/>
      <c r="N252" s="12">
        <f t="shared" si="15"/>
        <v>0</v>
      </c>
    </row>
    <row r="253" spans="1:14" ht="25.5">
      <c r="A253" s="3">
        <f t="shared" si="14"/>
        <v>241</v>
      </c>
      <c r="B253" s="205" t="s">
        <v>604</v>
      </c>
      <c r="C253" s="206" t="s">
        <v>115</v>
      </c>
      <c r="D253" s="206" t="s">
        <v>603</v>
      </c>
      <c r="E253" s="206" t="s">
        <v>605</v>
      </c>
      <c r="F253" s="206" t="s">
        <v>94</v>
      </c>
      <c r="G253" s="207">
        <v>600000</v>
      </c>
      <c r="H253" s="111">
        <v>600000</v>
      </c>
      <c r="I253" s="111">
        <v>600000</v>
      </c>
      <c r="J253" s="111"/>
      <c r="K253" s="111">
        <f t="shared" si="12"/>
        <v>600000</v>
      </c>
      <c r="L253" s="12">
        <f t="shared" si="13"/>
        <v>1</v>
      </c>
      <c r="M253" s="15"/>
      <c r="N253" s="12">
        <f t="shared" si="15"/>
        <v>0</v>
      </c>
    </row>
    <row r="254" spans="1:14" ht="38.25">
      <c r="A254" s="3">
        <f t="shared" si="14"/>
        <v>242</v>
      </c>
      <c r="B254" s="205" t="s">
        <v>606</v>
      </c>
      <c r="C254" s="206" t="s">
        <v>115</v>
      </c>
      <c r="D254" s="206" t="s">
        <v>603</v>
      </c>
      <c r="E254" s="206" t="s">
        <v>607</v>
      </c>
      <c r="F254" s="206" t="s">
        <v>94</v>
      </c>
      <c r="G254" s="207">
        <v>600000</v>
      </c>
      <c r="H254" s="111">
        <v>600000</v>
      </c>
      <c r="I254" s="111">
        <v>600000</v>
      </c>
      <c r="J254" s="111"/>
      <c r="K254" s="111">
        <f t="shared" si="12"/>
        <v>600000</v>
      </c>
      <c r="L254" s="12">
        <f t="shared" si="13"/>
        <v>1</v>
      </c>
      <c r="M254" s="15"/>
      <c r="N254" s="12">
        <f t="shared" si="15"/>
        <v>0</v>
      </c>
    </row>
    <row r="255" spans="1:14" ht="12.75">
      <c r="A255" s="3">
        <f t="shared" si="14"/>
        <v>243</v>
      </c>
      <c r="B255" s="205" t="s">
        <v>520</v>
      </c>
      <c r="C255" s="206" t="s">
        <v>115</v>
      </c>
      <c r="D255" s="206" t="s">
        <v>603</v>
      </c>
      <c r="E255" s="206" t="s">
        <v>607</v>
      </c>
      <c r="F255" s="206" t="s">
        <v>251</v>
      </c>
      <c r="G255" s="207">
        <v>600000</v>
      </c>
      <c r="H255" s="111">
        <v>600000</v>
      </c>
      <c r="I255" s="111">
        <v>600000</v>
      </c>
      <c r="J255" s="111"/>
      <c r="K255" s="111">
        <f t="shared" si="12"/>
        <v>600000</v>
      </c>
      <c r="L255" s="12">
        <f t="shared" si="13"/>
        <v>1</v>
      </c>
      <c r="M255" s="15"/>
      <c r="N255" s="12">
        <f t="shared" si="15"/>
        <v>0</v>
      </c>
    </row>
    <row r="256" spans="1:14" ht="12.75">
      <c r="A256" s="3">
        <f t="shared" si="14"/>
        <v>244</v>
      </c>
      <c r="B256" s="205" t="s">
        <v>399</v>
      </c>
      <c r="C256" s="206" t="s">
        <v>115</v>
      </c>
      <c r="D256" s="206" t="s">
        <v>71</v>
      </c>
      <c r="E256" s="206" t="s">
        <v>93</v>
      </c>
      <c r="F256" s="206" t="s">
        <v>94</v>
      </c>
      <c r="G256" s="207">
        <v>79876764.25</v>
      </c>
      <c r="H256" s="111">
        <v>79876764.25</v>
      </c>
      <c r="I256" s="111">
        <v>68219612.87</v>
      </c>
      <c r="J256" s="111"/>
      <c r="K256" s="111">
        <f t="shared" si="12"/>
        <v>68219612.87</v>
      </c>
      <c r="L256" s="12">
        <f t="shared" si="13"/>
        <v>0.854060796159504</v>
      </c>
      <c r="M256" s="15"/>
      <c r="N256" s="12">
        <f t="shared" si="15"/>
        <v>0</v>
      </c>
    </row>
    <row r="257" spans="1:14" ht="12.75">
      <c r="A257" s="3">
        <f t="shared" si="14"/>
        <v>245</v>
      </c>
      <c r="B257" s="205" t="s">
        <v>400</v>
      </c>
      <c r="C257" s="206" t="s">
        <v>115</v>
      </c>
      <c r="D257" s="206" t="s">
        <v>153</v>
      </c>
      <c r="E257" s="206" t="s">
        <v>93</v>
      </c>
      <c r="F257" s="206" t="s">
        <v>94</v>
      </c>
      <c r="G257" s="207">
        <v>79876764.25</v>
      </c>
      <c r="H257" s="111">
        <v>79876764.25</v>
      </c>
      <c r="I257" s="111">
        <v>68219612.87</v>
      </c>
      <c r="J257" s="111"/>
      <c r="K257" s="111">
        <f t="shared" si="12"/>
        <v>68219612.87</v>
      </c>
      <c r="L257" s="12">
        <f t="shared" si="13"/>
        <v>0.854060796159504</v>
      </c>
      <c r="M257" s="15"/>
      <c r="N257" s="12">
        <f t="shared" si="15"/>
        <v>0</v>
      </c>
    </row>
    <row r="258" spans="1:14" ht="51">
      <c r="A258" s="3">
        <f t="shared" si="14"/>
        <v>246</v>
      </c>
      <c r="B258" s="205" t="s">
        <v>608</v>
      </c>
      <c r="C258" s="206" t="s">
        <v>115</v>
      </c>
      <c r="D258" s="206" t="s">
        <v>153</v>
      </c>
      <c r="E258" s="206" t="s">
        <v>170</v>
      </c>
      <c r="F258" s="206" t="s">
        <v>94</v>
      </c>
      <c r="G258" s="207">
        <v>79876764.25</v>
      </c>
      <c r="H258" s="111">
        <v>79876764.25</v>
      </c>
      <c r="I258" s="111">
        <v>68219612.87</v>
      </c>
      <c r="J258" s="111"/>
      <c r="K258" s="111">
        <f t="shared" si="12"/>
        <v>68219612.87</v>
      </c>
      <c r="L258" s="12">
        <f t="shared" si="13"/>
        <v>0.854060796159504</v>
      </c>
      <c r="M258" s="15"/>
      <c r="N258" s="12">
        <f t="shared" si="15"/>
        <v>0</v>
      </c>
    </row>
    <row r="259" spans="1:14" ht="25.5">
      <c r="A259" s="3">
        <f t="shared" si="14"/>
        <v>247</v>
      </c>
      <c r="B259" s="205" t="s">
        <v>609</v>
      </c>
      <c r="C259" s="206" t="s">
        <v>115</v>
      </c>
      <c r="D259" s="206" t="s">
        <v>153</v>
      </c>
      <c r="E259" s="206" t="s">
        <v>270</v>
      </c>
      <c r="F259" s="206" t="s">
        <v>94</v>
      </c>
      <c r="G259" s="207">
        <v>20451000</v>
      </c>
      <c r="H259" s="111">
        <v>20451000</v>
      </c>
      <c r="I259" s="111">
        <v>8793848.62</v>
      </c>
      <c r="J259" s="111"/>
      <c r="K259" s="111">
        <f t="shared" si="12"/>
        <v>8793848.62</v>
      </c>
      <c r="L259" s="12">
        <f t="shared" si="13"/>
        <v>0.4299960207324825</v>
      </c>
      <c r="M259" s="15"/>
      <c r="N259" s="12">
        <f t="shared" si="15"/>
        <v>0</v>
      </c>
    </row>
    <row r="260" spans="1:14" ht="12.75">
      <c r="A260" s="3">
        <f t="shared" si="14"/>
        <v>248</v>
      </c>
      <c r="B260" s="205" t="s">
        <v>610</v>
      </c>
      <c r="C260" s="206" t="s">
        <v>115</v>
      </c>
      <c r="D260" s="206" t="s">
        <v>153</v>
      </c>
      <c r="E260" s="206" t="s">
        <v>270</v>
      </c>
      <c r="F260" s="206" t="s">
        <v>222</v>
      </c>
      <c r="G260" s="207">
        <v>20451000</v>
      </c>
      <c r="H260" s="111">
        <v>20451000</v>
      </c>
      <c r="I260" s="111">
        <v>8793848.62</v>
      </c>
      <c r="J260" s="111"/>
      <c r="K260" s="111">
        <f t="shared" si="12"/>
        <v>8793848.62</v>
      </c>
      <c r="L260" s="12">
        <f t="shared" si="13"/>
        <v>0.4299960207324825</v>
      </c>
      <c r="M260" s="15"/>
      <c r="N260" s="12">
        <f t="shared" si="15"/>
        <v>0</v>
      </c>
    </row>
    <row r="261" spans="1:14" ht="25.5">
      <c r="A261" s="3">
        <f t="shared" si="14"/>
        <v>249</v>
      </c>
      <c r="B261" s="205" t="s">
        <v>611</v>
      </c>
      <c r="C261" s="206" t="s">
        <v>115</v>
      </c>
      <c r="D261" s="206" t="s">
        <v>153</v>
      </c>
      <c r="E261" s="206" t="s">
        <v>271</v>
      </c>
      <c r="F261" s="206" t="s">
        <v>94</v>
      </c>
      <c r="G261" s="207">
        <v>59425764.25</v>
      </c>
      <c r="H261" s="111">
        <v>59425764.25</v>
      </c>
      <c r="I261" s="111">
        <v>59425764.25</v>
      </c>
      <c r="J261" s="111"/>
      <c r="K261" s="111">
        <f t="shared" si="12"/>
        <v>59425764.25</v>
      </c>
      <c r="L261" s="12">
        <f t="shared" si="13"/>
        <v>1</v>
      </c>
      <c r="M261" s="15"/>
      <c r="N261" s="12">
        <f t="shared" si="15"/>
        <v>0</v>
      </c>
    </row>
    <row r="262" spans="1:14" ht="12.75">
      <c r="A262" s="3">
        <f t="shared" si="14"/>
        <v>250</v>
      </c>
      <c r="B262" s="205" t="s">
        <v>610</v>
      </c>
      <c r="C262" s="206" t="s">
        <v>115</v>
      </c>
      <c r="D262" s="206" t="s">
        <v>153</v>
      </c>
      <c r="E262" s="206" t="s">
        <v>271</v>
      </c>
      <c r="F262" s="206" t="s">
        <v>222</v>
      </c>
      <c r="G262" s="207">
        <v>59425764.25</v>
      </c>
      <c r="H262" s="111">
        <v>59425764.25</v>
      </c>
      <c r="I262" s="111">
        <v>59425764.25</v>
      </c>
      <c r="J262" s="111"/>
      <c r="K262" s="111">
        <f t="shared" si="12"/>
        <v>59425764.25</v>
      </c>
      <c r="L262" s="12">
        <f t="shared" si="13"/>
        <v>1</v>
      </c>
      <c r="M262" s="15"/>
      <c r="N262" s="12">
        <f t="shared" si="15"/>
        <v>0</v>
      </c>
    </row>
    <row r="263" spans="1:15" ht="12.75">
      <c r="A263" s="3">
        <f t="shared" si="14"/>
        <v>251</v>
      </c>
      <c r="B263" s="205" t="s">
        <v>407</v>
      </c>
      <c r="C263" s="206" t="s">
        <v>115</v>
      </c>
      <c r="D263" s="206" t="s">
        <v>157</v>
      </c>
      <c r="E263" s="206" t="s">
        <v>93</v>
      </c>
      <c r="F263" s="206" t="s">
        <v>94</v>
      </c>
      <c r="G263" s="207">
        <v>86931183</v>
      </c>
      <c r="H263" s="111">
        <v>86931183</v>
      </c>
      <c r="I263" s="111">
        <v>67286063.15</v>
      </c>
      <c r="J263" s="111">
        <f>J268</f>
        <v>7625250</v>
      </c>
      <c r="K263" s="111">
        <f t="shared" si="12"/>
        <v>74911313.15</v>
      </c>
      <c r="L263" s="12">
        <f t="shared" si="13"/>
        <v>0.8617312058205857</v>
      </c>
      <c r="M263" s="15"/>
      <c r="N263" s="12">
        <f t="shared" si="15"/>
        <v>0</v>
      </c>
      <c r="O263" s="10">
        <v>727558.66</v>
      </c>
    </row>
    <row r="264" spans="1:14" ht="12.75">
      <c r="A264" s="3">
        <f t="shared" si="14"/>
        <v>252</v>
      </c>
      <c r="B264" s="205" t="s">
        <v>408</v>
      </c>
      <c r="C264" s="206" t="s">
        <v>115</v>
      </c>
      <c r="D264" s="206" t="s">
        <v>158</v>
      </c>
      <c r="E264" s="206" t="s">
        <v>93</v>
      </c>
      <c r="F264" s="206" t="s">
        <v>94</v>
      </c>
      <c r="G264" s="207">
        <v>3675981</v>
      </c>
      <c r="H264" s="111">
        <v>3675981</v>
      </c>
      <c r="I264" s="111">
        <v>3663332.71</v>
      </c>
      <c r="J264" s="111"/>
      <c r="K264" s="111">
        <f t="shared" si="12"/>
        <v>3663332.71</v>
      </c>
      <c r="L264" s="12">
        <f t="shared" si="13"/>
        <v>0.9965592069164666</v>
      </c>
      <c r="M264" s="15"/>
      <c r="N264" s="12">
        <f t="shared" si="15"/>
        <v>0</v>
      </c>
    </row>
    <row r="265" spans="1:14" ht="12.75">
      <c r="A265" s="3">
        <f t="shared" si="14"/>
        <v>253</v>
      </c>
      <c r="B265" s="205" t="s">
        <v>466</v>
      </c>
      <c r="C265" s="206" t="s">
        <v>115</v>
      </c>
      <c r="D265" s="206" t="s">
        <v>158</v>
      </c>
      <c r="E265" s="206" t="s">
        <v>188</v>
      </c>
      <c r="F265" s="206" t="s">
        <v>94</v>
      </c>
      <c r="G265" s="207">
        <v>3675981</v>
      </c>
      <c r="H265" s="111">
        <v>3675981</v>
      </c>
      <c r="I265" s="111">
        <v>3663332.71</v>
      </c>
      <c r="J265" s="111"/>
      <c r="K265" s="111">
        <f t="shared" si="12"/>
        <v>3663332.71</v>
      </c>
      <c r="L265" s="12">
        <f t="shared" si="13"/>
        <v>0.9965592069164666</v>
      </c>
      <c r="M265" s="15"/>
      <c r="N265" s="12">
        <f t="shared" si="15"/>
        <v>0</v>
      </c>
    </row>
    <row r="266" spans="1:14" ht="12.75">
      <c r="A266" s="3">
        <f t="shared" si="14"/>
        <v>254</v>
      </c>
      <c r="B266" s="205" t="s">
        <v>612</v>
      </c>
      <c r="C266" s="206" t="s">
        <v>115</v>
      </c>
      <c r="D266" s="206" t="s">
        <v>158</v>
      </c>
      <c r="E266" s="206" t="s">
        <v>272</v>
      </c>
      <c r="F266" s="206" t="s">
        <v>94</v>
      </c>
      <c r="G266" s="207">
        <v>3675981</v>
      </c>
      <c r="H266" s="111">
        <v>3675981</v>
      </c>
      <c r="I266" s="111">
        <v>3663332.71</v>
      </c>
      <c r="J266" s="111"/>
      <c r="K266" s="111">
        <f t="shared" si="12"/>
        <v>3663332.71</v>
      </c>
      <c r="L266" s="12">
        <f t="shared" si="13"/>
        <v>0.9965592069164666</v>
      </c>
      <c r="M266" s="15"/>
      <c r="N266" s="12">
        <f t="shared" si="15"/>
        <v>0</v>
      </c>
    </row>
    <row r="267" spans="1:14" ht="25.5">
      <c r="A267" s="3">
        <f t="shared" si="14"/>
        <v>255</v>
      </c>
      <c r="B267" s="205" t="s">
        <v>613</v>
      </c>
      <c r="C267" s="206" t="s">
        <v>115</v>
      </c>
      <c r="D267" s="206" t="s">
        <v>158</v>
      </c>
      <c r="E267" s="206" t="s">
        <v>272</v>
      </c>
      <c r="F267" s="206" t="s">
        <v>273</v>
      </c>
      <c r="G267" s="207">
        <v>3675981</v>
      </c>
      <c r="H267" s="111">
        <v>3675981</v>
      </c>
      <c r="I267" s="111">
        <v>3663332.71</v>
      </c>
      <c r="J267" s="111"/>
      <c r="K267" s="111">
        <f t="shared" si="12"/>
        <v>3663332.71</v>
      </c>
      <c r="L267" s="12">
        <f t="shared" si="13"/>
        <v>0.9965592069164666</v>
      </c>
      <c r="M267" s="15"/>
      <c r="N267" s="12">
        <f t="shared" si="15"/>
        <v>0</v>
      </c>
    </row>
    <row r="268" spans="1:14" ht="12.75">
      <c r="A268" s="3">
        <f t="shared" si="14"/>
        <v>256</v>
      </c>
      <c r="B268" s="205" t="s">
        <v>409</v>
      </c>
      <c r="C268" s="206" t="s">
        <v>115</v>
      </c>
      <c r="D268" s="206" t="s">
        <v>159</v>
      </c>
      <c r="E268" s="206" t="s">
        <v>93</v>
      </c>
      <c r="F268" s="206" t="s">
        <v>94</v>
      </c>
      <c r="G268" s="207">
        <v>77982687</v>
      </c>
      <c r="H268" s="111">
        <v>77982687</v>
      </c>
      <c r="I268" s="111">
        <v>59476625.46</v>
      </c>
      <c r="J268" s="111">
        <f>J269+J290</f>
        <v>7625250</v>
      </c>
      <c r="K268" s="111">
        <f t="shared" si="12"/>
        <v>67101875.46</v>
      </c>
      <c r="L268" s="12">
        <f t="shared" si="13"/>
        <v>0.8604714461813813</v>
      </c>
      <c r="M268" s="15"/>
      <c r="N268" s="12">
        <f t="shared" si="15"/>
        <v>0</v>
      </c>
    </row>
    <row r="269" spans="1:14" ht="51">
      <c r="A269" s="3">
        <f t="shared" si="14"/>
        <v>257</v>
      </c>
      <c r="B269" s="205" t="s">
        <v>477</v>
      </c>
      <c r="C269" s="206" t="s">
        <v>115</v>
      </c>
      <c r="D269" s="206" t="s">
        <v>159</v>
      </c>
      <c r="E269" s="206" t="s">
        <v>114</v>
      </c>
      <c r="F269" s="206" t="s">
        <v>94</v>
      </c>
      <c r="G269" s="207">
        <v>3962600</v>
      </c>
      <c r="H269" s="111">
        <v>3962600</v>
      </c>
      <c r="I269" s="111">
        <v>2942300</v>
      </c>
      <c r="J269" s="111">
        <f>J270</f>
        <v>1020300</v>
      </c>
      <c r="K269" s="111">
        <f t="shared" si="12"/>
        <v>3962600</v>
      </c>
      <c r="L269" s="12">
        <f t="shared" si="13"/>
        <v>1</v>
      </c>
      <c r="M269" s="15"/>
      <c r="N269" s="12">
        <f t="shared" si="15"/>
        <v>0</v>
      </c>
    </row>
    <row r="270" spans="1:14" ht="63.75">
      <c r="A270" s="3">
        <f t="shared" si="14"/>
        <v>258</v>
      </c>
      <c r="B270" s="205" t="s">
        <v>478</v>
      </c>
      <c r="C270" s="206" t="s">
        <v>115</v>
      </c>
      <c r="D270" s="206" t="s">
        <v>159</v>
      </c>
      <c r="E270" s="206" t="s">
        <v>193</v>
      </c>
      <c r="F270" s="206" t="s">
        <v>94</v>
      </c>
      <c r="G270" s="207">
        <v>3962600</v>
      </c>
      <c r="H270" s="111">
        <v>3962600</v>
      </c>
      <c r="I270" s="111">
        <v>2942300</v>
      </c>
      <c r="J270" s="111">
        <f>J277</f>
        <v>1020300</v>
      </c>
      <c r="K270" s="111">
        <f aca="true" t="shared" si="16" ref="K270:K333">I270+J270</f>
        <v>3962600</v>
      </c>
      <c r="L270" s="12">
        <f aca="true" t="shared" si="17" ref="L270:L333">K270/H270</f>
        <v>1</v>
      </c>
      <c r="M270" s="15"/>
      <c r="N270" s="12">
        <f t="shared" si="15"/>
        <v>0</v>
      </c>
    </row>
    <row r="271" spans="1:15" ht="38.25">
      <c r="A271" s="3">
        <f aca="true" t="shared" si="18" ref="A271:A334">A270+1</f>
        <v>259</v>
      </c>
      <c r="B271" s="205" t="s">
        <v>614</v>
      </c>
      <c r="C271" s="206" t="s">
        <v>115</v>
      </c>
      <c r="D271" s="206" t="s">
        <v>159</v>
      </c>
      <c r="E271" s="206" t="s">
        <v>274</v>
      </c>
      <c r="F271" s="206" t="s">
        <v>94</v>
      </c>
      <c r="G271" s="207">
        <v>190200</v>
      </c>
      <c r="H271" s="111">
        <v>190200</v>
      </c>
      <c r="I271" s="111">
        <v>190200</v>
      </c>
      <c r="J271" s="111"/>
      <c r="K271" s="111">
        <f t="shared" si="16"/>
        <v>190200</v>
      </c>
      <c r="L271" s="12">
        <f t="shared" si="17"/>
        <v>1</v>
      </c>
      <c r="M271" s="15"/>
      <c r="N271" s="12">
        <f aca="true" t="shared" si="19" ref="N271:N334">M271/L271</f>
        <v>0</v>
      </c>
      <c r="O271" s="10">
        <v>9142349.99</v>
      </c>
    </row>
    <row r="272" spans="1:14" ht="25.5">
      <c r="A272" s="3">
        <f t="shared" si="18"/>
        <v>260</v>
      </c>
      <c r="B272" s="205" t="s">
        <v>615</v>
      </c>
      <c r="C272" s="206" t="s">
        <v>115</v>
      </c>
      <c r="D272" s="206" t="s">
        <v>159</v>
      </c>
      <c r="E272" s="206" t="s">
        <v>274</v>
      </c>
      <c r="F272" s="206" t="s">
        <v>275</v>
      </c>
      <c r="G272" s="207">
        <v>190200</v>
      </c>
      <c r="H272" s="111">
        <v>190200</v>
      </c>
      <c r="I272" s="111">
        <v>190200</v>
      </c>
      <c r="J272" s="111"/>
      <c r="K272" s="111">
        <f t="shared" si="16"/>
        <v>190200</v>
      </c>
      <c r="L272" s="12">
        <f t="shared" si="17"/>
        <v>1</v>
      </c>
      <c r="M272" s="15"/>
      <c r="N272" s="12">
        <f t="shared" si="19"/>
        <v>0</v>
      </c>
    </row>
    <row r="273" spans="1:14" ht="51">
      <c r="A273" s="3">
        <f t="shared" si="18"/>
        <v>261</v>
      </c>
      <c r="B273" s="205" t="s">
        <v>616</v>
      </c>
      <c r="C273" s="206" t="s">
        <v>115</v>
      </c>
      <c r="D273" s="206" t="s">
        <v>159</v>
      </c>
      <c r="E273" s="206" t="s">
        <v>276</v>
      </c>
      <c r="F273" s="206" t="s">
        <v>94</v>
      </c>
      <c r="G273" s="207">
        <v>709800</v>
      </c>
      <c r="H273" s="111">
        <v>709800</v>
      </c>
      <c r="I273" s="111">
        <v>709800</v>
      </c>
      <c r="J273" s="111"/>
      <c r="K273" s="111">
        <f t="shared" si="16"/>
        <v>709800</v>
      </c>
      <c r="L273" s="12">
        <f t="shared" si="17"/>
        <v>1</v>
      </c>
      <c r="M273" s="15"/>
      <c r="N273" s="12">
        <f t="shared" si="19"/>
        <v>0</v>
      </c>
    </row>
    <row r="274" spans="1:15" ht="25.5">
      <c r="A274" s="3">
        <f t="shared" si="18"/>
        <v>262</v>
      </c>
      <c r="B274" s="205" t="s">
        <v>615</v>
      </c>
      <c r="C274" s="206" t="s">
        <v>115</v>
      </c>
      <c r="D274" s="206" t="s">
        <v>159</v>
      </c>
      <c r="E274" s="206" t="s">
        <v>276</v>
      </c>
      <c r="F274" s="206" t="s">
        <v>275</v>
      </c>
      <c r="G274" s="207">
        <v>709800</v>
      </c>
      <c r="H274" s="111">
        <v>709800</v>
      </c>
      <c r="I274" s="111">
        <v>709800</v>
      </c>
      <c r="J274" s="111"/>
      <c r="K274" s="111">
        <f t="shared" si="16"/>
        <v>709800</v>
      </c>
      <c r="L274" s="12">
        <f t="shared" si="17"/>
        <v>1</v>
      </c>
      <c r="M274" s="15"/>
      <c r="N274" s="12">
        <f t="shared" si="19"/>
        <v>0</v>
      </c>
      <c r="O274" s="10">
        <v>2025500</v>
      </c>
    </row>
    <row r="275" spans="1:14" ht="38.25">
      <c r="A275" s="3">
        <f t="shared" si="18"/>
        <v>263</v>
      </c>
      <c r="B275" s="205" t="s">
        <v>617</v>
      </c>
      <c r="C275" s="206" t="s">
        <v>115</v>
      </c>
      <c r="D275" s="206" t="s">
        <v>159</v>
      </c>
      <c r="E275" s="206" t="s">
        <v>277</v>
      </c>
      <c r="F275" s="206" t="s">
        <v>94</v>
      </c>
      <c r="G275" s="207">
        <v>2042300</v>
      </c>
      <c r="H275" s="111">
        <v>2042300</v>
      </c>
      <c r="I275" s="111">
        <v>2042300</v>
      </c>
      <c r="J275" s="111"/>
      <c r="K275" s="111">
        <f t="shared" si="16"/>
        <v>2042300</v>
      </c>
      <c r="L275" s="12">
        <f t="shared" si="17"/>
        <v>1</v>
      </c>
      <c r="M275" s="15"/>
      <c r="N275" s="12">
        <f t="shared" si="19"/>
        <v>0</v>
      </c>
    </row>
    <row r="276" spans="1:14" ht="25.5">
      <c r="A276" s="3">
        <f t="shared" si="18"/>
        <v>264</v>
      </c>
      <c r="B276" s="205" t="s">
        <v>615</v>
      </c>
      <c r="C276" s="206" t="s">
        <v>115</v>
      </c>
      <c r="D276" s="206" t="s">
        <v>159</v>
      </c>
      <c r="E276" s="206" t="s">
        <v>277</v>
      </c>
      <c r="F276" s="206" t="s">
        <v>275</v>
      </c>
      <c r="G276" s="207">
        <v>2042300</v>
      </c>
      <c r="H276" s="111">
        <v>2042300</v>
      </c>
      <c r="I276" s="111">
        <v>2042300</v>
      </c>
      <c r="J276" s="111"/>
      <c r="K276" s="111">
        <f t="shared" si="16"/>
        <v>2042300</v>
      </c>
      <c r="L276" s="12">
        <f t="shared" si="17"/>
        <v>1</v>
      </c>
      <c r="M276" s="15"/>
      <c r="N276" s="12">
        <f t="shared" si="19"/>
        <v>0</v>
      </c>
    </row>
    <row r="277" spans="1:14" ht="51">
      <c r="A277" s="3">
        <f t="shared" si="18"/>
        <v>265</v>
      </c>
      <c r="B277" s="205" t="s">
        <v>618</v>
      </c>
      <c r="C277" s="206" t="s">
        <v>115</v>
      </c>
      <c r="D277" s="206" t="s">
        <v>159</v>
      </c>
      <c r="E277" s="206" t="s">
        <v>278</v>
      </c>
      <c r="F277" s="206" t="s">
        <v>94</v>
      </c>
      <c r="G277" s="207">
        <v>1020300</v>
      </c>
      <c r="H277" s="111">
        <v>1020300</v>
      </c>
      <c r="I277" s="111">
        <v>0</v>
      </c>
      <c r="J277" s="111">
        <f>J278</f>
        <v>1020300</v>
      </c>
      <c r="K277" s="111">
        <f t="shared" si="16"/>
        <v>1020300</v>
      </c>
      <c r="L277" s="12">
        <f t="shared" si="17"/>
        <v>1</v>
      </c>
      <c r="M277" s="15"/>
      <c r="N277" s="12">
        <f t="shared" si="19"/>
        <v>0</v>
      </c>
    </row>
    <row r="278" spans="1:14" ht="25.5">
      <c r="A278" s="3">
        <f t="shared" si="18"/>
        <v>266</v>
      </c>
      <c r="B278" s="205" t="s">
        <v>615</v>
      </c>
      <c r="C278" s="206" t="s">
        <v>115</v>
      </c>
      <c r="D278" s="206" t="s">
        <v>159</v>
      </c>
      <c r="E278" s="206" t="s">
        <v>278</v>
      </c>
      <c r="F278" s="206" t="s">
        <v>275</v>
      </c>
      <c r="G278" s="207">
        <v>1020300</v>
      </c>
      <c r="H278" s="111">
        <v>1020300</v>
      </c>
      <c r="I278" s="111">
        <v>0</v>
      </c>
      <c r="J278" s="111">
        <v>1020300</v>
      </c>
      <c r="K278" s="111">
        <f t="shared" si="16"/>
        <v>1020300</v>
      </c>
      <c r="L278" s="12">
        <f t="shared" si="17"/>
        <v>1</v>
      </c>
      <c r="M278" s="15"/>
      <c r="N278" s="12">
        <f t="shared" si="19"/>
        <v>0</v>
      </c>
    </row>
    <row r="279" spans="1:14" ht="51">
      <c r="A279" s="3">
        <f t="shared" si="18"/>
        <v>267</v>
      </c>
      <c r="B279" s="205" t="s">
        <v>619</v>
      </c>
      <c r="C279" s="206" t="s">
        <v>115</v>
      </c>
      <c r="D279" s="206" t="s">
        <v>159</v>
      </c>
      <c r="E279" s="206" t="s">
        <v>279</v>
      </c>
      <c r="F279" s="206" t="s">
        <v>94</v>
      </c>
      <c r="G279" s="207">
        <v>635000</v>
      </c>
      <c r="H279" s="111">
        <v>635000</v>
      </c>
      <c r="I279" s="111">
        <v>411299.5</v>
      </c>
      <c r="J279" s="111"/>
      <c r="K279" s="111">
        <f t="shared" si="16"/>
        <v>411299.5</v>
      </c>
      <c r="L279" s="12">
        <f t="shared" si="17"/>
        <v>0.647715748031496</v>
      </c>
      <c r="M279" s="15"/>
      <c r="N279" s="12">
        <f t="shared" si="19"/>
        <v>0</v>
      </c>
    </row>
    <row r="280" spans="1:14" ht="38.25">
      <c r="A280" s="3">
        <f t="shared" si="18"/>
        <v>268</v>
      </c>
      <c r="B280" s="205" t="s">
        <v>620</v>
      </c>
      <c r="C280" s="206" t="s">
        <v>115</v>
      </c>
      <c r="D280" s="206" t="s">
        <v>159</v>
      </c>
      <c r="E280" s="206" t="s">
        <v>280</v>
      </c>
      <c r="F280" s="206" t="s">
        <v>94</v>
      </c>
      <c r="G280" s="207">
        <v>199876</v>
      </c>
      <c r="H280" s="111">
        <v>199876</v>
      </c>
      <c r="I280" s="111">
        <v>191299.5</v>
      </c>
      <c r="J280" s="111"/>
      <c r="K280" s="111">
        <f t="shared" si="16"/>
        <v>191299.5</v>
      </c>
      <c r="L280" s="12">
        <f t="shared" si="17"/>
        <v>0.9570908963557405</v>
      </c>
      <c r="M280" s="15"/>
      <c r="N280" s="12">
        <f t="shared" si="19"/>
        <v>0</v>
      </c>
    </row>
    <row r="281" spans="1:14" ht="12.75">
      <c r="A281" s="3">
        <f t="shared" si="18"/>
        <v>269</v>
      </c>
      <c r="B281" s="205" t="s">
        <v>552</v>
      </c>
      <c r="C281" s="206" t="s">
        <v>115</v>
      </c>
      <c r="D281" s="206" t="s">
        <v>159</v>
      </c>
      <c r="E281" s="206" t="s">
        <v>280</v>
      </c>
      <c r="F281" s="206" t="s">
        <v>242</v>
      </c>
      <c r="G281" s="207">
        <v>199876</v>
      </c>
      <c r="H281" s="111">
        <v>199876</v>
      </c>
      <c r="I281" s="111">
        <v>191299.5</v>
      </c>
      <c r="J281" s="111"/>
      <c r="K281" s="111">
        <f t="shared" si="16"/>
        <v>191299.5</v>
      </c>
      <c r="L281" s="12">
        <f t="shared" si="17"/>
        <v>0.9570908963557405</v>
      </c>
      <c r="M281" s="15"/>
      <c r="N281" s="12">
        <f t="shared" si="19"/>
        <v>0</v>
      </c>
    </row>
    <row r="282" spans="1:14" ht="25.5">
      <c r="A282" s="3">
        <f t="shared" si="18"/>
        <v>270</v>
      </c>
      <c r="B282" s="205" t="s">
        <v>621</v>
      </c>
      <c r="C282" s="206" t="s">
        <v>115</v>
      </c>
      <c r="D282" s="206" t="s">
        <v>159</v>
      </c>
      <c r="E282" s="206" t="s">
        <v>281</v>
      </c>
      <c r="F282" s="206" t="s">
        <v>94</v>
      </c>
      <c r="G282" s="207">
        <v>10000</v>
      </c>
      <c r="H282" s="111">
        <v>10000</v>
      </c>
      <c r="I282" s="111">
        <v>0</v>
      </c>
      <c r="J282" s="111"/>
      <c r="K282" s="111">
        <f t="shared" si="16"/>
        <v>0</v>
      </c>
      <c r="L282" s="12">
        <f t="shared" si="17"/>
        <v>0</v>
      </c>
      <c r="M282" s="15"/>
      <c r="N282" s="12" t="e">
        <f t="shared" si="19"/>
        <v>#DIV/0!</v>
      </c>
    </row>
    <row r="283" spans="1:14" ht="25.5">
      <c r="A283" s="3">
        <f t="shared" si="18"/>
        <v>271</v>
      </c>
      <c r="B283" s="205" t="s">
        <v>470</v>
      </c>
      <c r="C283" s="206" t="s">
        <v>115</v>
      </c>
      <c r="D283" s="206" t="s">
        <v>159</v>
      </c>
      <c r="E283" s="206" t="s">
        <v>281</v>
      </c>
      <c r="F283" s="206" t="s">
        <v>192</v>
      </c>
      <c r="G283" s="207">
        <v>10000</v>
      </c>
      <c r="H283" s="111">
        <v>10000</v>
      </c>
      <c r="I283" s="111">
        <v>0</v>
      </c>
      <c r="J283" s="111"/>
      <c r="K283" s="111">
        <f t="shared" si="16"/>
        <v>0</v>
      </c>
      <c r="L283" s="12">
        <f t="shared" si="17"/>
        <v>0</v>
      </c>
      <c r="M283" s="15"/>
      <c r="N283" s="12" t="e">
        <f t="shared" si="19"/>
        <v>#DIV/0!</v>
      </c>
    </row>
    <row r="284" spans="1:14" ht="25.5">
      <c r="A284" s="3">
        <f t="shared" si="18"/>
        <v>272</v>
      </c>
      <c r="B284" s="205" t="s">
        <v>622</v>
      </c>
      <c r="C284" s="206" t="s">
        <v>115</v>
      </c>
      <c r="D284" s="206" t="s">
        <v>159</v>
      </c>
      <c r="E284" s="206" t="s">
        <v>282</v>
      </c>
      <c r="F284" s="206" t="s">
        <v>94</v>
      </c>
      <c r="G284" s="207">
        <v>335000</v>
      </c>
      <c r="H284" s="111">
        <v>335000</v>
      </c>
      <c r="I284" s="111">
        <v>160000</v>
      </c>
      <c r="J284" s="111"/>
      <c r="K284" s="111">
        <f t="shared" si="16"/>
        <v>160000</v>
      </c>
      <c r="L284" s="12">
        <f t="shared" si="17"/>
        <v>0.47761194029850745</v>
      </c>
      <c r="M284" s="15"/>
      <c r="N284" s="12">
        <f t="shared" si="19"/>
        <v>0</v>
      </c>
    </row>
    <row r="285" spans="1:14" ht="38.25">
      <c r="A285" s="3">
        <f t="shared" si="18"/>
        <v>273</v>
      </c>
      <c r="B285" s="205" t="s">
        <v>623</v>
      </c>
      <c r="C285" s="206" t="s">
        <v>115</v>
      </c>
      <c r="D285" s="206" t="s">
        <v>159</v>
      </c>
      <c r="E285" s="206" t="s">
        <v>282</v>
      </c>
      <c r="F285" s="206" t="s">
        <v>283</v>
      </c>
      <c r="G285" s="207">
        <v>335000</v>
      </c>
      <c r="H285" s="111">
        <v>335000</v>
      </c>
      <c r="I285" s="111">
        <v>160000</v>
      </c>
      <c r="J285" s="111"/>
      <c r="K285" s="111">
        <f t="shared" si="16"/>
        <v>160000</v>
      </c>
      <c r="L285" s="12">
        <f t="shared" si="17"/>
        <v>0.47761194029850745</v>
      </c>
      <c r="M285" s="15"/>
      <c r="N285" s="12">
        <f t="shared" si="19"/>
        <v>0</v>
      </c>
    </row>
    <row r="286" spans="1:14" ht="25.5">
      <c r="A286" s="3">
        <f t="shared" si="18"/>
        <v>274</v>
      </c>
      <c r="B286" s="205" t="s">
        <v>624</v>
      </c>
      <c r="C286" s="206" t="s">
        <v>115</v>
      </c>
      <c r="D286" s="206" t="s">
        <v>159</v>
      </c>
      <c r="E286" s="206" t="s">
        <v>284</v>
      </c>
      <c r="F286" s="206" t="s">
        <v>94</v>
      </c>
      <c r="G286" s="207">
        <v>50124</v>
      </c>
      <c r="H286" s="111">
        <v>50124</v>
      </c>
      <c r="I286" s="111">
        <v>50000</v>
      </c>
      <c r="J286" s="111"/>
      <c r="K286" s="111">
        <f t="shared" si="16"/>
        <v>50000</v>
      </c>
      <c r="L286" s="12">
        <f t="shared" si="17"/>
        <v>0.9975261351847419</v>
      </c>
      <c r="M286" s="15"/>
      <c r="N286" s="12">
        <f t="shared" si="19"/>
        <v>0</v>
      </c>
    </row>
    <row r="287" spans="1:14" ht="25.5">
      <c r="A287" s="3">
        <f t="shared" si="18"/>
        <v>275</v>
      </c>
      <c r="B287" s="205" t="s">
        <v>470</v>
      </c>
      <c r="C287" s="206" t="s">
        <v>115</v>
      </c>
      <c r="D287" s="206" t="s">
        <v>159</v>
      </c>
      <c r="E287" s="206" t="s">
        <v>284</v>
      </c>
      <c r="F287" s="206" t="s">
        <v>192</v>
      </c>
      <c r="G287" s="207">
        <v>50124</v>
      </c>
      <c r="H287" s="111">
        <v>50124</v>
      </c>
      <c r="I287" s="111">
        <v>50000</v>
      </c>
      <c r="J287" s="111"/>
      <c r="K287" s="111">
        <f t="shared" si="16"/>
        <v>50000</v>
      </c>
      <c r="L287" s="12">
        <f t="shared" si="17"/>
        <v>0.9975261351847419</v>
      </c>
      <c r="M287" s="15"/>
      <c r="N287" s="12">
        <f t="shared" si="19"/>
        <v>0</v>
      </c>
    </row>
    <row r="288" spans="1:14" ht="89.25">
      <c r="A288" s="3">
        <f t="shared" si="18"/>
        <v>276</v>
      </c>
      <c r="B288" s="205" t="s">
        <v>625</v>
      </c>
      <c r="C288" s="206" t="s">
        <v>115</v>
      </c>
      <c r="D288" s="206" t="s">
        <v>159</v>
      </c>
      <c r="E288" s="206" t="s">
        <v>626</v>
      </c>
      <c r="F288" s="206" t="s">
        <v>94</v>
      </c>
      <c r="G288" s="207">
        <v>40000</v>
      </c>
      <c r="H288" s="111">
        <v>40000</v>
      </c>
      <c r="I288" s="111">
        <v>10000</v>
      </c>
      <c r="J288" s="111"/>
      <c r="K288" s="111">
        <f t="shared" si="16"/>
        <v>10000</v>
      </c>
      <c r="L288" s="12">
        <f t="shared" si="17"/>
        <v>0.25</v>
      </c>
      <c r="M288" s="15"/>
      <c r="N288" s="12">
        <f t="shared" si="19"/>
        <v>0</v>
      </c>
    </row>
    <row r="289" spans="1:14" ht="25.5">
      <c r="A289" s="3">
        <f t="shared" si="18"/>
        <v>277</v>
      </c>
      <c r="B289" s="205" t="s">
        <v>470</v>
      </c>
      <c r="C289" s="206" t="s">
        <v>115</v>
      </c>
      <c r="D289" s="206" t="s">
        <v>159</v>
      </c>
      <c r="E289" s="206" t="s">
        <v>626</v>
      </c>
      <c r="F289" s="206" t="s">
        <v>192</v>
      </c>
      <c r="G289" s="207">
        <v>40000</v>
      </c>
      <c r="H289" s="111">
        <v>40000</v>
      </c>
      <c r="I289" s="111">
        <v>10000</v>
      </c>
      <c r="J289" s="111"/>
      <c r="K289" s="111">
        <f t="shared" si="16"/>
        <v>10000</v>
      </c>
      <c r="L289" s="12">
        <f t="shared" si="17"/>
        <v>0.25</v>
      </c>
      <c r="M289" s="15"/>
      <c r="N289" s="12">
        <f t="shared" si="19"/>
        <v>0</v>
      </c>
    </row>
    <row r="290" spans="1:14" ht="12.75">
      <c r="A290" s="3">
        <f t="shared" si="18"/>
        <v>278</v>
      </c>
      <c r="B290" s="205" t="s">
        <v>466</v>
      </c>
      <c r="C290" s="206" t="s">
        <v>115</v>
      </c>
      <c r="D290" s="206" t="s">
        <v>159</v>
      </c>
      <c r="E290" s="206" t="s">
        <v>188</v>
      </c>
      <c r="F290" s="206" t="s">
        <v>94</v>
      </c>
      <c r="G290" s="207">
        <v>73385087</v>
      </c>
      <c r="H290" s="111">
        <v>73385087</v>
      </c>
      <c r="I290" s="111">
        <v>56123025.96</v>
      </c>
      <c r="J290" s="111">
        <f>J299</f>
        <v>6604950</v>
      </c>
      <c r="K290" s="111">
        <f t="shared" si="16"/>
        <v>62727975.96</v>
      </c>
      <c r="L290" s="12">
        <f t="shared" si="17"/>
        <v>0.8547782461578332</v>
      </c>
      <c r="M290" s="15"/>
      <c r="N290" s="12">
        <f t="shared" si="19"/>
        <v>0</v>
      </c>
    </row>
    <row r="291" spans="1:14" ht="25.5">
      <c r="A291" s="3">
        <f t="shared" si="18"/>
        <v>279</v>
      </c>
      <c r="B291" s="205" t="s">
        <v>627</v>
      </c>
      <c r="C291" s="206" t="s">
        <v>115</v>
      </c>
      <c r="D291" s="206" t="s">
        <v>159</v>
      </c>
      <c r="E291" s="206" t="s">
        <v>285</v>
      </c>
      <c r="F291" s="206" t="s">
        <v>94</v>
      </c>
      <c r="G291" s="207">
        <v>283602</v>
      </c>
      <c r="H291" s="111">
        <v>283602</v>
      </c>
      <c r="I291" s="111">
        <v>283602</v>
      </c>
      <c r="J291" s="111"/>
      <c r="K291" s="111">
        <f t="shared" si="16"/>
        <v>283602</v>
      </c>
      <c r="L291" s="12">
        <f t="shared" si="17"/>
        <v>1</v>
      </c>
      <c r="M291" s="15"/>
      <c r="N291" s="12">
        <f t="shared" si="19"/>
        <v>0</v>
      </c>
    </row>
    <row r="292" spans="1:14" ht="25.5">
      <c r="A292" s="3">
        <f t="shared" si="18"/>
        <v>280</v>
      </c>
      <c r="B292" s="205" t="s">
        <v>628</v>
      </c>
      <c r="C292" s="206" t="s">
        <v>115</v>
      </c>
      <c r="D292" s="206" t="s">
        <v>159</v>
      </c>
      <c r="E292" s="206" t="s">
        <v>285</v>
      </c>
      <c r="F292" s="206" t="s">
        <v>286</v>
      </c>
      <c r="G292" s="207">
        <v>283602</v>
      </c>
      <c r="H292" s="111">
        <v>283602</v>
      </c>
      <c r="I292" s="111">
        <v>283602</v>
      </c>
      <c r="J292" s="111"/>
      <c r="K292" s="111">
        <f t="shared" si="16"/>
        <v>283602</v>
      </c>
      <c r="L292" s="12">
        <f t="shared" si="17"/>
        <v>1</v>
      </c>
      <c r="M292" s="15"/>
      <c r="N292" s="12">
        <f t="shared" si="19"/>
        <v>0</v>
      </c>
    </row>
    <row r="293" spans="1:14" ht="51">
      <c r="A293" s="3">
        <f t="shared" si="18"/>
        <v>281</v>
      </c>
      <c r="B293" s="205" t="s">
        <v>629</v>
      </c>
      <c r="C293" s="206" t="s">
        <v>115</v>
      </c>
      <c r="D293" s="206" t="s">
        <v>159</v>
      </c>
      <c r="E293" s="206" t="s">
        <v>287</v>
      </c>
      <c r="F293" s="206" t="s">
        <v>94</v>
      </c>
      <c r="G293" s="207">
        <v>9588485</v>
      </c>
      <c r="H293" s="111">
        <v>9588485</v>
      </c>
      <c r="I293" s="111">
        <v>8796562.34</v>
      </c>
      <c r="J293" s="111"/>
      <c r="K293" s="111">
        <f t="shared" si="16"/>
        <v>8796562.34</v>
      </c>
      <c r="L293" s="12">
        <f t="shared" si="17"/>
        <v>0.9174089900542161</v>
      </c>
      <c r="M293" s="15"/>
      <c r="N293" s="12">
        <f t="shared" si="19"/>
        <v>0</v>
      </c>
    </row>
    <row r="294" spans="1:14" ht="25.5">
      <c r="A294" s="3">
        <f t="shared" si="18"/>
        <v>282</v>
      </c>
      <c r="B294" s="205" t="s">
        <v>470</v>
      </c>
      <c r="C294" s="206" t="s">
        <v>115</v>
      </c>
      <c r="D294" s="206" t="s">
        <v>159</v>
      </c>
      <c r="E294" s="206" t="s">
        <v>287</v>
      </c>
      <c r="F294" s="206" t="s">
        <v>192</v>
      </c>
      <c r="G294" s="207">
        <v>122000</v>
      </c>
      <c r="H294" s="111">
        <v>122000</v>
      </c>
      <c r="I294" s="111">
        <v>114830.99</v>
      </c>
      <c r="J294" s="111"/>
      <c r="K294" s="111">
        <f t="shared" si="16"/>
        <v>114830.99</v>
      </c>
      <c r="L294" s="12">
        <f t="shared" si="17"/>
        <v>0.9412376229508197</v>
      </c>
      <c r="M294" s="15"/>
      <c r="N294" s="12">
        <f t="shared" si="19"/>
        <v>0</v>
      </c>
    </row>
    <row r="295" spans="1:14" ht="25.5">
      <c r="A295" s="3">
        <f t="shared" si="18"/>
        <v>283</v>
      </c>
      <c r="B295" s="205" t="s">
        <v>613</v>
      </c>
      <c r="C295" s="206" t="s">
        <v>115</v>
      </c>
      <c r="D295" s="206" t="s">
        <v>159</v>
      </c>
      <c r="E295" s="206" t="s">
        <v>287</v>
      </c>
      <c r="F295" s="206" t="s">
        <v>273</v>
      </c>
      <c r="G295" s="207">
        <v>9466485</v>
      </c>
      <c r="H295" s="111">
        <v>9466485</v>
      </c>
      <c r="I295" s="111">
        <v>8681731.35</v>
      </c>
      <c r="J295" s="111"/>
      <c r="K295" s="111">
        <f t="shared" si="16"/>
        <v>8681731.35</v>
      </c>
      <c r="L295" s="12">
        <f t="shared" si="17"/>
        <v>0.917101896849781</v>
      </c>
      <c r="M295" s="15"/>
      <c r="N295" s="12">
        <f t="shared" si="19"/>
        <v>0</v>
      </c>
    </row>
    <row r="296" spans="1:14" ht="63.75">
      <c r="A296" s="3">
        <f t="shared" si="18"/>
        <v>284</v>
      </c>
      <c r="B296" s="205" t="s">
        <v>630</v>
      </c>
      <c r="C296" s="206" t="s">
        <v>115</v>
      </c>
      <c r="D296" s="206" t="s">
        <v>159</v>
      </c>
      <c r="E296" s="206" t="s">
        <v>288</v>
      </c>
      <c r="F296" s="206" t="s">
        <v>94</v>
      </c>
      <c r="G296" s="207">
        <v>54655000</v>
      </c>
      <c r="H296" s="111">
        <v>54655000</v>
      </c>
      <c r="I296" s="111">
        <v>47042861.62</v>
      </c>
      <c r="J296" s="111"/>
      <c r="K296" s="111">
        <f t="shared" si="16"/>
        <v>47042861.62</v>
      </c>
      <c r="L296" s="12">
        <f t="shared" si="17"/>
        <v>0.8607238426493459</v>
      </c>
      <c r="M296" s="15"/>
      <c r="N296" s="12">
        <f t="shared" si="19"/>
        <v>0</v>
      </c>
    </row>
    <row r="297" spans="1:14" ht="25.5">
      <c r="A297" s="3">
        <f t="shared" si="18"/>
        <v>285</v>
      </c>
      <c r="B297" s="205" t="s">
        <v>470</v>
      </c>
      <c r="C297" s="206" t="s">
        <v>115</v>
      </c>
      <c r="D297" s="206" t="s">
        <v>159</v>
      </c>
      <c r="E297" s="206" t="s">
        <v>288</v>
      </c>
      <c r="F297" s="206" t="s">
        <v>192</v>
      </c>
      <c r="G297" s="207">
        <v>700100</v>
      </c>
      <c r="H297" s="111">
        <v>700100</v>
      </c>
      <c r="I297" s="111">
        <v>577455.31</v>
      </c>
      <c r="J297" s="111"/>
      <c r="K297" s="111">
        <f t="shared" si="16"/>
        <v>577455.31</v>
      </c>
      <c r="L297" s="12">
        <f t="shared" si="17"/>
        <v>0.8248183259534353</v>
      </c>
      <c r="M297" s="15"/>
      <c r="N297" s="12">
        <f t="shared" si="19"/>
        <v>0</v>
      </c>
    </row>
    <row r="298" spans="1:14" ht="25.5">
      <c r="A298" s="3">
        <f t="shared" si="18"/>
        <v>286</v>
      </c>
      <c r="B298" s="205" t="s">
        <v>613</v>
      </c>
      <c r="C298" s="206" t="s">
        <v>115</v>
      </c>
      <c r="D298" s="206" t="s">
        <v>159</v>
      </c>
      <c r="E298" s="206" t="s">
        <v>288</v>
      </c>
      <c r="F298" s="206" t="s">
        <v>273</v>
      </c>
      <c r="G298" s="207">
        <v>53954900</v>
      </c>
      <c r="H298" s="111">
        <v>53954900</v>
      </c>
      <c r="I298" s="111">
        <v>46465406.31</v>
      </c>
      <c r="J298" s="111"/>
      <c r="K298" s="111">
        <f t="shared" si="16"/>
        <v>46465406.31</v>
      </c>
      <c r="L298" s="12">
        <f t="shared" si="17"/>
        <v>0.8611897401348163</v>
      </c>
      <c r="M298" s="15"/>
      <c r="N298" s="12">
        <f t="shared" si="19"/>
        <v>0</v>
      </c>
    </row>
    <row r="299" spans="1:14" ht="63.75">
      <c r="A299" s="3">
        <f t="shared" si="18"/>
        <v>287</v>
      </c>
      <c r="B299" s="205" t="s">
        <v>631</v>
      </c>
      <c r="C299" s="206" t="s">
        <v>115</v>
      </c>
      <c r="D299" s="206" t="s">
        <v>159</v>
      </c>
      <c r="E299" s="206" t="s">
        <v>289</v>
      </c>
      <c r="F299" s="206" t="s">
        <v>94</v>
      </c>
      <c r="G299" s="207">
        <v>8858000</v>
      </c>
      <c r="H299" s="111">
        <v>8858000</v>
      </c>
      <c r="I299" s="111">
        <v>0</v>
      </c>
      <c r="J299" s="111">
        <f>J300+J301</f>
        <v>6604950</v>
      </c>
      <c r="K299" s="111">
        <f t="shared" si="16"/>
        <v>6604950</v>
      </c>
      <c r="L299" s="12">
        <f t="shared" si="17"/>
        <v>0.7456480018062768</v>
      </c>
      <c r="M299" s="15"/>
      <c r="N299" s="12">
        <f t="shared" si="19"/>
        <v>0</v>
      </c>
    </row>
    <row r="300" spans="1:14" ht="25.5">
      <c r="A300" s="3">
        <f t="shared" si="18"/>
        <v>288</v>
      </c>
      <c r="B300" s="205" t="s">
        <v>470</v>
      </c>
      <c r="C300" s="206" t="s">
        <v>115</v>
      </c>
      <c r="D300" s="206" t="s">
        <v>159</v>
      </c>
      <c r="E300" s="206" t="s">
        <v>289</v>
      </c>
      <c r="F300" s="206" t="s">
        <v>192</v>
      </c>
      <c r="G300" s="207">
        <v>131000</v>
      </c>
      <c r="H300" s="111">
        <v>131000</v>
      </c>
      <c r="I300" s="111">
        <v>0</v>
      </c>
      <c r="J300" s="111">
        <v>86955.1</v>
      </c>
      <c r="K300" s="111">
        <f t="shared" si="16"/>
        <v>86955.1</v>
      </c>
      <c r="L300" s="12">
        <f t="shared" si="17"/>
        <v>0.6637793893129772</v>
      </c>
      <c r="M300" s="15"/>
      <c r="N300" s="12">
        <f t="shared" si="19"/>
        <v>0</v>
      </c>
    </row>
    <row r="301" spans="1:14" ht="25.5">
      <c r="A301" s="3">
        <f t="shared" si="18"/>
        <v>289</v>
      </c>
      <c r="B301" s="205" t="s">
        <v>613</v>
      </c>
      <c r="C301" s="206" t="s">
        <v>115</v>
      </c>
      <c r="D301" s="206" t="s">
        <v>159</v>
      </c>
      <c r="E301" s="206" t="s">
        <v>289</v>
      </c>
      <c r="F301" s="206" t="s">
        <v>273</v>
      </c>
      <c r="G301" s="207">
        <v>8727000</v>
      </c>
      <c r="H301" s="111">
        <v>8727000</v>
      </c>
      <c r="I301" s="111">
        <v>0</v>
      </c>
      <c r="J301" s="111">
        <v>6517994.9</v>
      </c>
      <c r="K301" s="111">
        <f t="shared" si="16"/>
        <v>6517994.9</v>
      </c>
      <c r="L301" s="12">
        <f t="shared" si="17"/>
        <v>0.7468769221954853</v>
      </c>
      <c r="M301" s="15"/>
      <c r="N301" s="12">
        <f t="shared" si="19"/>
        <v>0</v>
      </c>
    </row>
    <row r="302" spans="1:14" ht="12.75">
      <c r="A302" s="3">
        <f t="shared" si="18"/>
        <v>290</v>
      </c>
      <c r="B302" s="205" t="s">
        <v>410</v>
      </c>
      <c r="C302" s="206" t="s">
        <v>115</v>
      </c>
      <c r="D302" s="206" t="s">
        <v>160</v>
      </c>
      <c r="E302" s="206" t="s">
        <v>93</v>
      </c>
      <c r="F302" s="206" t="s">
        <v>94</v>
      </c>
      <c r="G302" s="207">
        <v>5272515</v>
      </c>
      <c r="H302" s="111">
        <v>5272515</v>
      </c>
      <c r="I302" s="111">
        <v>4146104.98</v>
      </c>
      <c r="J302" s="111"/>
      <c r="K302" s="111">
        <f t="shared" si="16"/>
        <v>4146104.98</v>
      </c>
      <c r="L302" s="12">
        <f t="shared" si="17"/>
        <v>0.7863619126735533</v>
      </c>
      <c r="M302" s="15"/>
      <c r="N302" s="12">
        <f t="shared" si="19"/>
        <v>0</v>
      </c>
    </row>
    <row r="303" spans="1:14" ht="12.75">
      <c r="A303" s="3">
        <f t="shared" si="18"/>
        <v>291</v>
      </c>
      <c r="B303" s="205" t="s">
        <v>466</v>
      </c>
      <c r="C303" s="206" t="s">
        <v>115</v>
      </c>
      <c r="D303" s="206" t="s">
        <v>160</v>
      </c>
      <c r="E303" s="206" t="s">
        <v>188</v>
      </c>
      <c r="F303" s="206" t="s">
        <v>94</v>
      </c>
      <c r="G303" s="207">
        <v>5272515</v>
      </c>
      <c r="H303" s="111">
        <v>5272515</v>
      </c>
      <c r="I303" s="111">
        <v>4146104.98</v>
      </c>
      <c r="J303" s="111"/>
      <c r="K303" s="111">
        <f t="shared" si="16"/>
        <v>4146104.98</v>
      </c>
      <c r="L303" s="12">
        <f t="shared" si="17"/>
        <v>0.7863619126735533</v>
      </c>
      <c r="M303" s="15"/>
      <c r="N303" s="12">
        <f t="shared" si="19"/>
        <v>0</v>
      </c>
    </row>
    <row r="304" spans="1:14" ht="51">
      <c r="A304" s="3">
        <f t="shared" si="18"/>
        <v>292</v>
      </c>
      <c r="B304" s="205" t="s">
        <v>629</v>
      </c>
      <c r="C304" s="206" t="s">
        <v>115</v>
      </c>
      <c r="D304" s="206" t="s">
        <v>160</v>
      </c>
      <c r="E304" s="206" t="s">
        <v>287</v>
      </c>
      <c r="F304" s="206" t="s">
        <v>94</v>
      </c>
      <c r="G304" s="207">
        <v>441515</v>
      </c>
      <c r="H304" s="111">
        <v>441515</v>
      </c>
      <c r="I304" s="111">
        <v>427575.96</v>
      </c>
      <c r="J304" s="111"/>
      <c r="K304" s="111">
        <f t="shared" si="16"/>
        <v>427575.96</v>
      </c>
      <c r="L304" s="12">
        <f t="shared" si="17"/>
        <v>0.9684290680950818</v>
      </c>
      <c r="M304" s="15"/>
      <c r="N304" s="12">
        <f t="shared" si="19"/>
        <v>0</v>
      </c>
    </row>
    <row r="305" spans="1:14" ht="25.5">
      <c r="A305" s="3">
        <f t="shared" si="18"/>
        <v>293</v>
      </c>
      <c r="B305" s="205" t="s">
        <v>506</v>
      </c>
      <c r="C305" s="206" t="s">
        <v>115</v>
      </c>
      <c r="D305" s="206" t="s">
        <v>160</v>
      </c>
      <c r="E305" s="206" t="s">
        <v>287</v>
      </c>
      <c r="F305" s="206" t="s">
        <v>216</v>
      </c>
      <c r="G305" s="207">
        <v>413515</v>
      </c>
      <c r="H305" s="111">
        <v>413515</v>
      </c>
      <c r="I305" s="111">
        <v>412575.96</v>
      </c>
      <c r="J305" s="111"/>
      <c r="K305" s="111">
        <f t="shared" si="16"/>
        <v>412575.96</v>
      </c>
      <c r="L305" s="12">
        <f t="shared" si="17"/>
        <v>0.9977291271175169</v>
      </c>
      <c r="M305" s="15"/>
      <c r="N305" s="12">
        <f t="shared" si="19"/>
        <v>0</v>
      </c>
    </row>
    <row r="306" spans="1:14" ht="25.5">
      <c r="A306" s="3">
        <f t="shared" si="18"/>
        <v>294</v>
      </c>
      <c r="B306" s="205" t="s">
        <v>470</v>
      </c>
      <c r="C306" s="206" t="s">
        <v>115</v>
      </c>
      <c r="D306" s="206" t="s">
        <v>160</v>
      </c>
      <c r="E306" s="206" t="s">
        <v>287</v>
      </c>
      <c r="F306" s="206" t="s">
        <v>192</v>
      </c>
      <c r="G306" s="207">
        <v>28000</v>
      </c>
      <c r="H306" s="111">
        <v>28000</v>
      </c>
      <c r="I306" s="111">
        <v>15000</v>
      </c>
      <c r="J306" s="111"/>
      <c r="K306" s="111">
        <f t="shared" si="16"/>
        <v>15000</v>
      </c>
      <c r="L306" s="12">
        <f t="shared" si="17"/>
        <v>0.5357142857142857</v>
      </c>
      <c r="M306" s="15"/>
      <c r="N306" s="12">
        <f t="shared" si="19"/>
        <v>0</v>
      </c>
    </row>
    <row r="307" spans="1:14" ht="63.75">
      <c r="A307" s="3">
        <f t="shared" si="18"/>
        <v>295</v>
      </c>
      <c r="B307" s="205" t="s">
        <v>630</v>
      </c>
      <c r="C307" s="206" t="s">
        <v>115</v>
      </c>
      <c r="D307" s="206" t="s">
        <v>160</v>
      </c>
      <c r="E307" s="206" t="s">
        <v>288</v>
      </c>
      <c r="F307" s="206" t="s">
        <v>94</v>
      </c>
      <c r="G307" s="207">
        <v>4831000</v>
      </c>
      <c r="H307" s="111">
        <v>4831000</v>
      </c>
      <c r="I307" s="111">
        <v>3718529.02</v>
      </c>
      <c r="J307" s="111"/>
      <c r="K307" s="111">
        <f t="shared" si="16"/>
        <v>3718529.02</v>
      </c>
      <c r="L307" s="12">
        <f t="shared" si="17"/>
        <v>0.7697224218588284</v>
      </c>
      <c r="M307" s="15"/>
      <c r="N307" s="12">
        <f t="shared" si="19"/>
        <v>0</v>
      </c>
    </row>
    <row r="308" spans="1:14" ht="25.5">
      <c r="A308" s="3">
        <f t="shared" si="18"/>
        <v>296</v>
      </c>
      <c r="B308" s="205" t="s">
        <v>506</v>
      </c>
      <c r="C308" s="206" t="s">
        <v>115</v>
      </c>
      <c r="D308" s="206" t="s">
        <v>160</v>
      </c>
      <c r="E308" s="206" t="s">
        <v>288</v>
      </c>
      <c r="F308" s="206" t="s">
        <v>216</v>
      </c>
      <c r="G308" s="207">
        <v>4100000</v>
      </c>
      <c r="H308" s="111">
        <v>4100000</v>
      </c>
      <c r="I308" s="111">
        <v>3185408.09</v>
      </c>
      <c r="J308" s="111"/>
      <c r="K308" s="111">
        <f t="shared" si="16"/>
        <v>3185408.09</v>
      </c>
      <c r="L308" s="12">
        <f t="shared" si="17"/>
        <v>0.7769288024390244</v>
      </c>
      <c r="M308" s="15"/>
      <c r="N308" s="12">
        <f t="shared" si="19"/>
        <v>0</v>
      </c>
    </row>
    <row r="309" spans="1:14" ht="25.5">
      <c r="A309" s="3">
        <f t="shared" si="18"/>
        <v>297</v>
      </c>
      <c r="B309" s="205" t="s">
        <v>470</v>
      </c>
      <c r="C309" s="206" t="s">
        <v>115</v>
      </c>
      <c r="D309" s="206" t="s">
        <v>160</v>
      </c>
      <c r="E309" s="206" t="s">
        <v>288</v>
      </c>
      <c r="F309" s="206" t="s">
        <v>192</v>
      </c>
      <c r="G309" s="207">
        <v>731000</v>
      </c>
      <c r="H309" s="111">
        <v>731000</v>
      </c>
      <c r="I309" s="111">
        <v>533120.93</v>
      </c>
      <c r="J309" s="111"/>
      <c r="K309" s="111">
        <f t="shared" si="16"/>
        <v>533120.93</v>
      </c>
      <c r="L309" s="12">
        <f t="shared" si="17"/>
        <v>0.7293035978112176</v>
      </c>
      <c r="M309" s="15"/>
      <c r="N309" s="12">
        <f t="shared" si="19"/>
        <v>0</v>
      </c>
    </row>
    <row r="310" spans="1:14" ht="38.25">
      <c r="A310" s="3">
        <f t="shared" si="18"/>
        <v>298</v>
      </c>
      <c r="B310" s="205" t="s">
        <v>414</v>
      </c>
      <c r="C310" s="206" t="s">
        <v>115</v>
      </c>
      <c r="D310" s="206" t="s">
        <v>111</v>
      </c>
      <c r="E310" s="206" t="s">
        <v>93</v>
      </c>
      <c r="F310" s="206" t="s">
        <v>94</v>
      </c>
      <c r="G310" s="207">
        <v>128201900</v>
      </c>
      <c r="H310" s="111">
        <v>128310500</v>
      </c>
      <c r="I310" s="111">
        <v>127223500</v>
      </c>
      <c r="J310" s="111"/>
      <c r="K310" s="111">
        <f t="shared" si="16"/>
        <v>127223500</v>
      </c>
      <c r="L310" s="12">
        <f t="shared" si="17"/>
        <v>0.9915283628385829</v>
      </c>
      <c r="M310" s="15"/>
      <c r="N310" s="12">
        <f t="shared" si="19"/>
        <v>0</v>
      </c>
    </row>
    <row r="311" spans="1:14" ht="38.25">
      <c r="A311" s="3">
        <f t="shared" si="18"/>
        <v>299</v>
      </c>
      <c r="B311" s="205" t="s">
        <v>415</v>
      </c>
      <c r="C311" s="206" t="s">
        <v>115</v>
      </c>
      <c r="D311" s="206" t="s">
        <v>112</v>
      </c>
      <c r="E311" s="206" t="s">
        <v>93</v>
      </c>
      <c r="F311" s="206" t="s">
        <v>94</v>
      </c>
      <c r="G311" s="207">
        <v>56496000</v>
      </c>
      <c r="H311" s="111">
        <v>56496000</v>
      </c>
      <c r="I311" s="111">
        <v>56496000</v>
      </c>
      <c r="J311" s="111"/>
      <c r="K311" s="111">
        <f t="shared" si="16"/>
        <v>56496000</v>
      </c>
      <c r="L311" s="12">
        <f t="shared" si="17"/>
        <v>1</v>
      </c>
      <c r="M311" s="15"/>
      <c r="N311" s="12">
        <f t="shared" si="19"/>
        <v>0</v>
      </c>
    </row>
    <row r="312" spans="1:14" ht="38.25">
      <c r="A312" s="3">
        <f t="shared" si="18"/>
        <v>300</v>
      </c>
      <c r="B312" s="205" t="s">
        <v>632</v>
      </c>
      <c r="C312" s="206" t="s">
        <v>115</v>
      </c>
      <c r="D312" s="206" t="s">
        <v>112</v>
      </c>
      <c r="E312" s="206" t="s">
        <v>171</v>
      </c>
      <c r="F312" s="206" t="s">
        <v>94</v>
      </c>
      <c r="G312" s="207">
        <v>56496000</v>
      </c>
      <c r="H312" s="111">
        <v>56496000</v>
      </c>
      <c r="I312" s="111">
        <v>56496000</v>
      </c>
      <c r="J312" s="111"/>
      <c r="K312" s="111">
        <f t="shared" si="16"/>
        <v>56496000</v>
      </c>
      <c r="L312" s="12">
        <f t="shared" si="17"/>
        <v>1</v>
      </c>
      <c r="M312" s="15"/>
      <c r="N312" s="12">
        <f t="shared" si="19"/>
        <v>0</v>
      </c>
    </row>
    <row r="313" spans="1:14" ht="25.5">
      <c r="A313" s="3">
        <f t="shared" si="18"/>
        <v>301</v>
      </c>
      <c r="B313" s="205" t="s">
        <v>633</v>
      </c>
      <c r="C313" s="206" t="s">
        <v>115</v>
      </c>
      <c r="D313" s="206" t="s">
        <v>112</v>
      </c>
      <c r="E313" s="206" t="s">
        <v>290</v>
      </c>
      <c r="F313" s="206" t="s">
        <v>94</v>
      </c>
      <c r="G313" s="207">
        <v>56496000</v>
      </c>
      <c r="H313" s="111">
        <v>56496000</v>
      </c>
      <c r="I313" s="111">
        <v>56496000</v>
      </c>
      <c r="J313" s="111"/>
      <c r="K313" s="111">
        <f t="shared" si="16"/>
        <v>56496000</v>
      </c>
      <c r="L313" s="12">
        <f t="shared" si="17"/>
        <v>1</v>
      </c>
      <c r="M313" s="15"/>
      <c r="N313" s="12">
        <f t="shared" si="19"/>
        <v>0</v>
      </c>
    </row>
    <row r="314" spans="1:14" ht="25.5">
      <c r="A314" s="3">
        <f t="shared" si="18"/>
        <v>302</v>
      </c>
      <c r="B314" s="205" t="s">
        <v>634</v>
      </c>
      <c r="C314" s="206" t="s">
        <v>115</v>
      </c>
      <c r="D314" s="206" t="s">
        <v>112</v>
      </c>
      <c r="E314" s="206" t="s">
        <v>291</v>
      </c>
      <c r="F314" s="206" t="s">
        <v>94</v>
      </c>
      <c r="G314" s="207">
        <v>14764000</v>
      </c>
      <c r="H314" s="111">
        <v>14764000</v>
      </c>
      <c r="I314" s="111">
        <v>14764000</v>
      </c>
      <c r="J314" s="111"/>
      <c r="K314" s="111">
        <f t="shared" si="16"/>
        <v>14764000</v>
      </c>
      <c r="L314" s="12">
        <f t="shared" si="17"/>
        <v>1</v>
      </c>
      <c r="M314" s="15"/>
      <c r="N314" s="12">
        <f t="shared" si="19"/>
        <v>0</v>
      </c>
    </row>
    <row r="315" spans="1:14" ht="12.75">
      <c r="A315" s="3">
        <f t="shared" si="18"/>
        <v>303</v>
      </c>
      <c r="B315" s="205" t="s">
        <v>635</v>
      </c>
      <c r="C315" s="206" t="s">
        <v>115</v>
      </c>
      <c r="D315" s="206" t="s">
        <v>112</v>
      </c>
      <c r="E315" s="206" t="s">
        <v>291</v>
      </c>
      <c r="F315" s="206" t="s">
        <v>292</v>
      </c>
      <c r="G315" s="207">
        <v>14764000</v>
      </c>
      <c r="H315" s="111">
        <v>14764000</v>
      </c>
      <c r="I315" s="111">
        <v>14764000</v>
      </c>
      <c r="J315" s="111"/>
      <c r="K315" s="111">
        <f t="shared" si="16"/>
        <v>14764000</v>
      </c>
      <c r="L315" s="12">
        <f t="shared" si="17"/>
        <v>1</v>
      </c>
      <c r="M315" s="15"/>
      <c r="N315" s="12">
        <f t="shared" si="19"/>
        <v>0</v>
      </c>
    </row>
    <row r="316" spans="1:14" ht="38.25">
      <c r="A316" s="3">
        <f t="shared" si="18"/>
        <v>304</v>
      </c>
      <c r="B316" s="205" t="s">
        <v>636</v>
      </c>
      <c r="C316" s="206" t="s">
        <v>115</v>
      </c>
      <c r="D316" s="206" t="s">
        <v>112</v>
      </c>
      <c r="E316" s="206" t="s">
        <v>293</v>
      </c>
      <c r="F316" s="206" t="s">
        <v>94</v>
      </c>
      <c r="G316" s="207">
        <v>41732000</v>
      </c>
      <c r="H316" s="111">
        <v>41732000</v>
      </c>
      <c r="I316" s="111">
        <v>41732000</v>
      </c>
      <c r="J316" s="111"/>
      <c r="K316" s="111">
        <f t="shared" si="16"/>
        <v>41732000</v>
      </c>
      <c r="L316" s="12">
        <f t="shared" si="17"/>
        <v>1</v>
      </c>
      <c r="M316" s="15"/>
      <c r="N316" s="12">
        <f t="shared" si="19"/>
        <v>0</v>
      </c>
    </row>
    <row r="317" spans="1:14" ht="12.75">
      <c r="A317" s="3">
        <f t="shared" si="18"/>
        <v>305</v>
      </c>
      <c r="B317" s="205" t="s">
        <v>635</v>
      </c>
      <c r="C317" s="206" t="s">
        <v>115</v>
      </c>
      <c r="D317" s="206" t="s">
        <v>112</v>
      </c>
      <c r="E317" s="206" t="s">
        <v>293</v>
      </c>
      <c r="F317" s="206" t="s">
        <v>292</v>
      </c>
      <c r="G317" s="207">
        <v>41732000</v>
      </c>
      <c r="H317" s="111">
        <v>41732000</v>
      </c>
      <c r="I317" s="111">
        <v>41732000</v>
      </c>
      <c r="J317" s="111"/>
      <c r="K317" s="111">
        <f t="shared" si="16"/>
        <v>41732000</v>
      </c>
      <c r="L317" s="12">
        <f t="shared" si="17"/>
        <v>1</v>
      </c>
      <c r="M317" s="15"/>
      <c r="N317" s="12">
        <f t="shared" si="19"/>
        <v>0</v>
      </c>
    </row>
    <row r="318" spans="1:14" ht="12.75">
      <c r="A318" s="3">
        <f t="shared" si="18"/>
        <v>306</v>
      </c>
      <c r="B318" s="205" t="s">
        <v>416</v>
      </c>
      <c r="C318" s="206" t="s">
        <v>115</v>
      </c>
      <c r="D318" s="206" t="s">
        <v>113</v>
      </c>
      <c r="E318" s="206" t="s">
        <v>93</v>
      </c>
      <c r="F318" s="206" t="s">
        <v>94</v>
      </c>
      <c r="G318" s="207">
        <v>71705900</v>
      </c>
      <c r="H318" s="111">
        <v>71814500</v>
      </c>
      <c r="I318" s="111">
        <v>70727500</v>
      </c>
      <c r="J318" s="111">
        <f>J319</f>
        <v>978400</v>
      </c>
      <c r="K318" s="111">
        <f t="shared" si="16"/>
        <v>71705900</v>
      </c>
      <c r="L318" s="12">
        <f t="shared" si="17"/>
        <v>0.9984877705755801</v>
      </c>
      <c r="M318" s="15"/>
      <c r="N318" s="12">
        <f t="shared" si="19"/>
        <v>0</v>
      </c>
    </row>
    <row r="319" spans="1:14" ht="38.25">
      <c r="A319" s="3">
        <f t="shared" si="18"/>
        <v>307</v>
      </c>
      <c r="B319" s="205" t="s">
        <v>525</v>
      </c>
      <c r="C319" s="206" t="s">
        <v>115</v>
      </c>
      <c r="D319" s="206" t="s">
        <v>113</v>
      </c>
      <c r="E319" s="206" t="s">
        <v>116</v>
      </c>
      <c r="F319" s="206" t="s">
        <v>94</v>
      </c>
      <c r="G319" s="207">
        <v>978900</v>
      </c>
      <c r="H319" s="111">
        <v>1087500</v>
      </c>
      <c r="I319" s="111">
        <v>500</v>
      </c>
      <c r="J319" s="111">
        <f>J320</f>
        <v>978400</v>
      </c>
      <c r="K319" s="111">
        <f t="shared" si="16"/>
        <v>978900</v>
      </c>
      <c r="L319" s="12">
        <f t="shared" si="17"/>
        <v>0.9001379310344828</v>
      </c>
      <c r="M319" s="15"/>
      <c r="N319" s="12">
        <f t="shared" si="19"/>
        <v>0</v>
      </c>
    </row>
    <row r="320" spans="1:14" ht="38.25">
      <c r="A320" s="3">
        <f t="shared" si="18"/>
        <v>308</v>
      </c>
      <c r="B320" s="205" t="s">
        <v>526</v>
      </c>
      <c r="C320" s="206" t="s">
        <v>115</v>
      </c>
      <c r="D320" s="206" t="s">
        <v>113</v>
      </c>
      <c r="E320" s="206" t="s">
        <v>229</v>
      </c>
      <c r="F320" s="206" t="s">
        <v>94</v>
      </c>
      <c r="G320" s="207">
        <v>978900</v>
      </c>
      <c r="H320" s="111">
        <v>1087500</v>
      </c>
      <c r="I320" s="111">
        <v>500</v>
      </c>
      <c r="J320" s="111">
        <f>J323</f>
        <v>978400</v>
      </c>
      <c r="K320" s="111">
        <f t="shared" si="16"/>
        <v>978900</v>
      </c>
      <c r="L320" s="12">
        <f t="shared" si="17"/>
        <v>0.9001379310344828</v>
      </c>
      <c r="M320" s="15"/>
      <c r="N320" s="12">
        <f t="shared" si="19"/>
        <v>0</v>
      </c>
    </row>
    <row r="321" spans="1:14" ht="76.5">
      <c r="A321" s="3">
        <f t="shared" si="18"/>
        <v>309</v>
      </c>
      <c r="B321" s="205" t="s">
        <v>527</v>
      </c>
      <c r="C321" s="206" t="s">
        <v>115</v>
      </c>
      <c r="D321" s="206" t="s">
        <v>113</v>
      </c>
      <c r="E321" s="206" t="s">
        <v>230</v>
      </c>
      <c r="F321" s="206" t="s">
        <v>94</v>
      </c>
      <c r="G321" s="207">
        <v>500</v>
      </c>
      <c r="H321" s="111">
        <v>500</v>
      </c>
      <c r="I321" s="111">
        <v>500</v>
      </c>
      <c r="J321" s="111"/>
      <c r="K321" s="111">
        <f t="shared" si="16"/>
        <v>500</v>
      </c>
      <c r="L321" s="12">
        <f t="shared" si="17"/>
        <v>1</v>
      </c>
      <c r="M321" s="15"/>
      <c r="N321" s="12">
        <f t="shared" si="19"/>
        <v>0</v>
      </c>
    </row>
    <row r="322" spans="1:14" ht="12.75">
      <c r="A322" s="3">
        <f t="shared" si="18"/>
        <v>310</v>
      </c>
      <c r="B322" s="205" t="s">
        <v>520</v>
      </c>
      <c r="C322" s="206" t="s">
        <v>115</v>
      </c>
      <c r="D322" s="206" t="s">
        <v>113</v>
      </c>
      <c r="E322" s="206" t="s">
        <v>230</v>
      </c>
      <c r="F322" s="206" t="s">
        <v>251</v>
      </c>
      <c r="G322" s="207">
        <v>500</v>
      </c>
      <c r="H322" s="111">
        <v>500</v>
      </c>
      <c r="I322" s="111">
        <v>500</v>
      </c>
      <c r="J322" s="111"/>
      <c r="K322" s="111">
        <f t="shared" si="16"/>
        <v>500</v>
      </c>
      <c r="L322" s="12">
        <f t="shared" si="17"/>
        <v>1</v>
      </c>
      <c r="M322" s="15"/>
      <c r="N322" s="12">
        <f t="shared" si="19"/>
        <v>0</v>
      </c>
    </row>
    <row r="323" spans="1:14" ht="51">
      <c r="A323" s="3">
        <f t="shared" si="18"/>
        <v>311</v>
      </c>
      <c r="B323" s="205" t="s">
        <v>637</v>
      </c>
      <c r="C323" s="206" t="s">
        <v>115</v>
      </c>
      <c r="D323" s="206" t="s">
        <v>113</v>
      </c>
      <c r="E323" s="206" t="s">
        <v>294</v>
      </c>
      <c r="F323" s="206" t="s">
        <v>94</v>
      </c>
      <c r="G323" s="207">
        <v>978400</v>
      </c>
      <c r="H323" s="111">
        <v>1087000</v>
      </c>
      <c r="I323" s="111">
        <v>0</v>
      </c>
      <c r="J323" s="111">
        <f>J324</f>
        <v>978400</v>
      </c>
      <c r="K323" s="111">
        <f t="shared" si="16"/>
        <v>978400</v>
      </c>
      <c r="L323" s="12">
        <f t="shared" si="17"/>
        <v>0.9000919963201472</v>
      </c>
      <c r="M323" s="15"/>
      <c r="N323" s="12">
        <f t="shared" si="19"/>
        <v>0</v>
      </c>
    </row>
    <row r="324" spans="1:14" ht="12.75">
      <c r="A324" s="3">
        <f t="shared" si="18"/>
        <v>312</v>
      </c>
      <c r="B324" s="205" t="s">
        <v>520</v>
      </c>
      <c r="C324" s="206" t="s">
        <v>115</v>
      </c>
      <c r="D324" s="206" t="s">
        <v>113</v>
      </c>
      <c r="E324" s="206" t="s">
        <v>294</v>
      </c>
      <c r="F324" s="206" t="s">
        <v>251</v>
      </c>
      <c r="G324" s="207">
        <v>978400</v>
      </c>
      <c r="H324" s="111">
        <v>1087000</v>
      </c>
      <c r="I324" s="111">
        <v>0</v>
      </c>
      <c r="J324" s="111">
        <v>978400</v>
      </c>
      <c r="K324" s="111">
        <f t="shared" si="16"/>
        <v>978400</v>
      </c>
      <c r="L324" s="12">
        <f t="shared" si="17"/>
        <v>0.9000919963201472</v>
      </c>
      <c r="M324" s="15"/>
      <c r="N324" s="12">
        <f t="shared" si="19"/>
        <v>0</v>
      </c>
    </row>
    <row r="325" spans="1:14" ht="38.25">
      <c r="A325" s="3">
        <f t="shared" si="18"/>
        <v>313</v>
      </c>
      <c r="B325" s="205" t="s">
        <v>632</v>
      </c>
      <c r="C325" s="206" t="s">
        <v>115</v>
      </c>
      <c r="D325" s="206" t="s">
        <v>113</v>
      </c>
      <c r="E325" s="206" t="s">
        <v>171</v>
      </c>
      <c r="F325" s="206" t="s">
        <v>94</v>
      </c>
      <c r="G325" s="207">
        <v>70727000</v>
      </c>
      <c r="H325" s="111">
        <v>70727000</v>
      </c>
      <c r="I325" s="111">
        <v>70727000</v>
      </c>
      <c r="J325" s="111"/>
      <c r="K325" s="111">
        <f t="shared" si="16"/>
        <v>70727000</v>
      </c>
      <c r="L325" s="12">
        <f t="shared" si="17"/>
        <v>1</v>
      </c>
      <c r="M325" s="15"/>
      <c r="N325" s="12">
        <f t="shared" si="19"/>
        <v>0</v>
      </c>
    </row>
    <row r="326" spans="1:14" ht="25.5">
      <c r="A326" s="3">
        <f t="shared" si="18"/>
        <v>314</v>
      </c>
      <c r="B326" s="205" t="s">
        <v>633</v>
      </c>
      <c r="C326" s="206" t="s">
        <v>115</v>
      </c>
      <c r="D326" s="206" t="s">
        <v>113</v>
      </c>
      <c r="E326" s="206" t="s">
        <v>290</v>
      </c>
      <c r="F326" s="206" t="s">
        <v>94</v>
      </c>
      <c r="G326" s="207">
        <v>70727000</v>
      </c>
      <c r="H326" s="111">
        <v>70727000</v>
      </c>
      <c r="I326" s="111">
        <v>70727000</v>
      </c>
      <c r="J326" s="111"/>
      <c r="K326" s="111">
        <f t="shared" si="16"/>
        <v>70727000</v>
      </c>
      <c r="L326" s="12">
        <f t="shared" si="17"/>
        <v>1</v>
      </c>
      <c r="M326" s="15"/>
      <c r="N326" s="12">
        <f t="shared" si="19"/>
        <v>0</v>
      </c>
    </row>
    <row r="327" spans="1:14" ht="38.25">
      <c r="A327" s="3">
        <f t="shared" si="18"/>
        <v>315</v>
      </c>
      <c r="B327" s="205" t="s">
        <v>638</v>
      </c>
      <c r="C327" s="206" t="s">
        <v>115</v>
      </c>
      <c r="D327" s="206" t="s">
        <v>113</v>
      </c>
      <c r="E327" s="206" t="s">
        <v>295</v>
      </c>
      <c r="F327" s="206" t="s">
        <v>94</v>
      </c>
      <c r="G327" s="207">
        <v>70727000</v>
      </c>
      <c r="H327" s="111">
        <v>70727000</v>
      </c>
      <c r="I327" s="111">
        <v>70727000</v>
      </c>
      <c r="J327" s="111"/>
      <c r="K327" s="111">
        <f t="shared" si="16"/>
        <v>70727000</v>
      </c>
      <c r="L327" s="12">
        <f t="shared" si="17"/>
        <v>1</v>
      </c>
      <c r="M327" s="15"/>
      <c r="N327" s="12">
        <f t="shared" si="19"/>
        <v>0</v>
      </c>
    </row>
    <row r="328" spans="1:14" ht="12.75">
      <c r="A328" s="3">
        <f t="shared" si="18"/>
        <v>316</v>
      </c>
      <c r="B328" s="205" t="s">
        <v>520</v>
      </c>
      <c r="C328" s="206" t="s">
        <v>115</v>
      </c>
      <c r="D328" s="206" t="s">
        <v>113</v>
      </c>
      <c r="E328" s="206" t="s">
        <v>295</v>
      </c>
      <c r="F328" s="206" t="s">
        <v>251</v>
      </c>
      <c r="G328" s="207">
        <v>70727000</v>
      </c>
      <c r="H328" s="111">
        <v>70727000</v>
      </c>
      <c r="I328" s="111">
        <v>70727000</v>
      </c>
      <c r="J328" s="111"/>
      <c r="K328" s="111">
        <f t="shared" si="16"/>
        <v>70727000</v>
      </c>
      <c r="L328" s="12">
        <f t="shared" si="17"/>
        <v>1</v>
      </c>
      <c r="M328" s="15"/>
      <c r="N328" s="12">
        <f t="shared" si="19"/>
        <v>0</v>
      </c>
    </row>
    <row r="329" spans="1:14" ht="38.25">
      <c r="A329" s="196">
        <f t="shared" si="18"/>
        <v>317</v>
      </c>
      <c r="B329" s="197" t="s">
        <v>639</v>
      </c>
      <c r="C329" s="198" t="s">
        <v>147</v>
      </c>
      <c r="D329" s="198" t="s">
        <v>92</v>
      </c>
      <c r="E329" s="198" t="s">
        <v>93</v>
      </c>
      <c r="F329" s="198" t="s">
        <v>94</v>
      </c>
      <c r="G329" s="209">
        <v>571743247.32</v>
      </c>
      <c r="H329" s="112">
        <v>571743247.32</v>
      </c>
      <c r="I329" s="111">
        <v>532806263.83</v>
      </c>
      <c r="J329" s="111">
        <f>J330</f>
        <v>1941431</v>
      </c>
      <c r="K329" s="112">
        <f t="shared" si="16"/>
        <v>534747694.83</v>
      </c>
      <c r="L329" s="113">
        <f t="shared" si="17"/>
        <v>0.9352934159460322</v>
      </c>
      <c r="M329" s="15"/>
      <c r="N329" s="12">
        <f t="shared" si="19"/>
        <v>0</v>
      </c>
    </row>
    <row r="330" spans="1:14" ht="12.75">
      <c r="A330" s="3">
        <f t="shared" si="18"/>
        <v>318</v>
      </c>
      <c r="B330" s="205" t="s">
        <v>399</v>
      </c>
      <c r="C330" s="206" t="s">
        <v>147</v>
      </c>
      <c r="D330" s="206" t="s">
        <v>71</v>
      </c>
      <c r="E330" s="206" t="s">
        <v>93</v>
      </c>
      <c r="F330" s="206" t="s">
        <v>94</v>
      </c>
      <c r="G330" s="207">
        <v>571743247.32</v>
      </c>
      <c r="H330" s="111">
        <v>571743247.32</v>
      </c>
      <c r="I330" s="111">
        <v>532806263.83</v>
      </c>
      <c r="J330" s="111">
        <f>J361</f>
        <v>1941431</v>
      </c>
      <c r="K330" s="111">
        <f t="shared" si="16"/>
        <v>534747694.83</v>
      </c>
      <c r="L330" s="12">
        <f t="shared" si="17"/>
        <v>0.9352934159460322</v>
      </c>
      <c r="M330" s="15"/>
      <c r="N330" s="12">
        <f t="shared" si="19"/>
        <v>0</v>
      </c>
    </row>
    <row r="331" spans="1:14" ht="12.75">
      <c r="A331" s="3">
        <f t="shared" si="18"/>
        <v>319</v>
      </c>
      <c r="B331" s="205" t="s">
        <v>400</v>
      </c>
      <c r="C331" s="206" t="s">
        <v>147</v>
      </c>
      <c r="D331" s="206" t="s">
        <v>153</v>
      </c>
      <c r="E331" s="206" t="s">
        <v>93</v>
      </c>
      <c r="F331" s="206" t="s">
        <v>94</v>
      </c>
      <c r="G331" s="207">
        <v>268853950.06</v>
      </c>
      <c r="H331" s="111">
        <v>268853950.06</v>
      </c>
      <c r="I331" s="111">
        <v>242487947.05</v>
      </c>
      <c r="J331" s="111"/>
      <c r="K331" s="111">
        <f t="shared" si="16"/>
        <v>242487947.05</v>
      </c>
      <c r="L331" s="12">
        <f t="shared" si="17"/>
        <v>0.9019318741490839</v>
      </c>
      <c r="M331" s="15"/>
      <c r="N331" s="12">
        <f t="shared" si="19"/>
        <v>0</v>
      </c>
    </row>
    <row r="332" spans="1:14" ht="38.25">
      <c r="A332" s="3">
        <f t="shared" si="18"/>
        <v>320</v>
      </c>
      <c r="B332" s="205" t="s">
        <v>640</v>
      </c>
      <c r="C332" s="206" t="s">
        <v>147</v>
      </c>
      <c r="D332" s="206" t="s">
        <v>153</v>
      </c>
      <c r="E332" s="206" t="s">
        <v>296</v>
      </c>
      <c r="F332" s="206" t="s">
        <v>94</v>
      </c>
      <c r="G332" s="207">
        <v>266020478.06</v>
      </c>
      <c r="H332" s="111">
        <v>266020478.06</v>
      </c>
      <c r="I332" s="111">
        <v>239654475.05</v>
      </c>
      <c r="J332" s="111"/>
      <c r="K332" s="111">
        <f t="shared" si="16"/>
        <v>239654475.05</v>
      </c>
      <c r="L332" s="12">
        <f t="shared" si="17"/>
        <v>0.900887318140774</v>
      </c>
      <c r="M332" s="15"/>
      <c r="N332" s="12">
        <f t="shared" si="19"/>
        <v>0</v>
      </c>
    </row>
    <row r="333" spans="1:14" ht="38.25">
      <c r="A333" s="3">
        <f t="shared" si="18"/>
        <v>321</v>
      </c>
      <c r="B333" s="205" t="s">
        <v>641</v>
      </c>
      <c r="C333" s="206" t="s">
        <v>147</v>
      </c>
      <c r="D333" s="206" t="s">
        <v>153</v>
      </c>
      <c r="E333" s="206" t="s">
        <v>297</v>
      </c>
      <c r="F333" s="206" t="s">
        <v>94</v>
      </c>
      <c r="G333" s="207">
        <v>266020478.06</v>
      </c>
      <c r="H333" s="111">
        <v>266020478.06</v>
      </c>
      <c r="I333" s="111">
        <v>239654475.05</v>
      </c>
      <c r="J333" s="111"/>
      <c r="K333" s="111">
        <f t="shared" si="16"/>
        <v>239654475.05</v>
      </c>
      <c r="L333" s="12">
        <f t="shared" si="17"/>
        <v>0.900887318140774</v>
      </c>
      <c r="M333" s="15"/>
      <c r="N333" s="12">
        <f t="shared" si="19"/>
        <v>0</v>
      </c>
    </row>
    <row r="334" spans="1:14" ht="76.5">
      <c r="A334" s="3">
        <f t="shared" si="18"/>
        <v>322</v>
      </c>
      <c r="B334" s="205" t="s">
        <v>642</v>
      </c>
      <c r="C334" s="206" t="s">
        <v>147</v>
      </c>
      <c r="D334" s="206" t="s">
        <v>153</v>
      </c>
      <c r="E334" s="206" t="s">
        <v>298</v>
      </c>
      <c r="F334" s="206" t="s">
        <v>94</v>
      </c>
      <c r="G334" s="207">
        <v>81055284.67</v>
      </c>
      <c r="H334" s="111">
        <v>81055284.67</v>
      </c>
      <c r="I334" s="111">
        <v>76028516.08</v>
      </c>
      <c r="J334" s="111"/>
      <c r="K334" s="111">
        <f aca="true" t="shared" si="20" ref="K334:K397">I334+J334</f>
        <v>76028516.08</v>
      </c>
      <c r="L334" s="12">
        <f aca="true" t="shared" si="21" ref="L334:L397">K334/H334</f>
        <v>0.937983456470908</v>
      </c>
      <c r="M334" s="15"/>
      <c r="N334" s="12">
        <f t="shared" si="19"/>
        <v>0</v>
      </c>
    </row>
    <row r="335" spans="1:14" ht="25.5">
      <c r="A335" s="3">
        <f aca="true" t="shared" si="22" ref="A335:A398">A334+1</f>
        <v>323</v>
      </c>
      <c r="B335" s="205" t="s">
        <v>506</v>
      </c>
      <c r="C335" s="206" t="s">
        <v>147</v>
      </c>
      <c r="D335" s="206" t="s">
        <v>153</v>
      </c>
      <c r="E335" s="206" t="s">
        <v>298</v>
      </c>
      <c r="F335" s="206" t="s">
        <v>216</v>
      </c>
      <c r="G335" s="207">
        <v>81055284.67</v>
      </c>
      <c r="H335" s="111">
        <v>81055284.67</v>
      </c>
      <c r="I335" s="111">
        <v>76028516.08</v>
      </c>
      <c r="J335" s="111"/>
      <c r="K335" s="111">
        <f t="shared" si="20"/>
        <v>76028516.08</v>
      </c>
      <c r="L335" s="12">
        <f t="shared" si="21"/>
        <v>0.937983456470908</v>
      </c>
      <c r="M335" s="15"/>
      <c r="N335" s="12">
        <f aca="true" t="shared" si="23" ref="N335:N397">M335/L335</f>
        <v>0</v>
      </c>
    </row>
    <row r="336" spans="1:14" ht="114.75">
      <c r="A336" s="3">
        <f t="shared" si="22"/>
        <v>324</v>
      </c>
      <c r="B336" s="205" t="s">
        <v>643</v>
      </c>
      <c r="C336" s="206" t="s">
        <v>147</v>
      </c>
      <c r="D336" s="206" t="s">
        <v>153</v>
      </c>
      <c r="E336" s="206" t="s">
        <v>299</v>
      </c>
      <c r="F336" s="206" t="s">
        <v>94</v>
      </c>
      <c r="G336" s="207">
        <v>26697666.89</v>
      </c>
      <c r="H336" s="111">
        <v>26697666.89</v>
      </c>
      <c r="I336" s="111">
        <v>26135148.41</v>
      </c>
      <c r="J336" s="111"/>
      <c r="K336" s="111">
        <f t="shared" si="20"/>
        <v>26135148.41</v>
      </c>
      <c r="L336" s="12">
        <f t="shared" si="21"/>
        <v>0.9789300509921824</v>
      </c>
      <c r="M336" s="15"/>
      <c r="N336" s="12">
        <f t="shared" si="23"/>
        <v>0</v>
      </c>
    </row>
    <row r="337" spans="1:14" ht="25.5">
      <c r="A337" s="3">
        <f t="shared" si="22"/>
        <v>325</v>
      </c>
      <c r="B337" s="205" t="s">
        <v>470</v>
      </c>
      <c r="C337" s="206" t="s">
        <v>147</v>
      </c>
      <c r="D337" s="206" t="s">
        <v>153</v>
      </c>
      <c r="E337" s="206" t="s">
        <v>299</v>
      </c>
      <c r="F337" s="206" t="s">
        <v>192</v>
      </c>
      <c r="G337" s="207">
        <v>26697666.89</v>
      </c>
      <c r="H337" s="111">
        <v>26697666.89</v>
      </c>
      <c r="I337" s="111">
        <v>26135148.41</v>
      </c>
      <c r="J337" s="111"/>
      <c r="K337" s="111">
        <f t="shared" si="20"/>
        <v>26135148.41</v>
      </c>
      <c r="L337" s="12">
        <f t="shared" si="21"/>
        <v>0.9789300509921824</v>
      </c>
      <c r="M337" s="15"/>
      <c r="N337" s="12">
        <f t="shared" si="23"/>
        <v>0</v>
      </c>
    </row>
    <row r="338" spans="1:14" ht="51">
      <c r="A338" s="3">
        <f t="shared" si="22"/>
        <v>326</v>
      </c>
      <c r="B338" s="205" t="s">
        <v>644</v>
      </c>
      <c r="C338" s="206" t="s">
        <v>147</v>
      </c>
      <c r="D338" s="206" t="s">
        <v>153</v>
      </c>
      <c r="E338" s="206" t="s">
        <v>300</v>
      </c>
      <c r="F338" s="206" t="s">
        <v>94</v>
      </c>
      <c r="G338" s="207">
        <v>37739564.23</v>
      </c>
      <c r="H338" s="111">
        <v>37739564.23</v>
      </c>
      <c r="I338" s="111">
        <v>28693396.81</v>
      </c>
      <c r="J338" s="111"/>
      <c r="K338" s="111">
        <f t="shared" si="20"/>
        <v>28693396.81</v>
      </c>
      <c r="L338" s="12">
        <f t="shared" si="21"/>
        <v>0.7603001623211907</v>
      </c>
      <c r="M338" s="15"/>
      <c r="N338" s="12">
        <f t="shared" si="23"/>
        <v>0</v>
      </c>
    </row>
    <row r="339" spans="1:14" ht="25.5">
      <c r="A339" s="3">
        <f t="shared" si="22"/>
        <v>327</v>
      </c>
      <c r="B339" s="205" t="s">
        <v>506</v>
      </c>
      <c r="C339" s="206" t="s">
        <v>147</v>
      </c>
      <c r="D339" s="206" t="s">
        <v>153</v>
      </c>
      <c r="E339" s="206" t="s">
        <v>300</v>
      </c>
      <c r="F339" s="206" t="s">
        <v>216</v>
      </c>
      <c r="G339" s="207">
        <v>5961</v>
      </c>
      <c r="H339" s="111">
        <v>5961</v>
      </c>
      <c r="I339" s="111">
        <v>681</v>
      </c>
      <c r="J339" s="111"/>
      <c r="K339" s="111">
        <f t="shared" si="20"/>
        <v>681</v>
      </c>
      <c r="L339" s="12">
        <f t="shared" si="21"/>
        <v>0.11424257674886763</v>
      </c>
      <c r="M339" s="15"/>
      <c r="N339" s="12">
        <f t="shared" si="23"/>
        <v>0</v>
      </c>
    </row>
    <row r="340" spans="1:14" ht="25.5">
      <c r="A340" s="3">
        <f t="shared" si="22"/>
        <v>328</v>
      </c>
      <c r="B340" s="205" t="s">
        <v>470</v>
      </c>
      <c r="C340" s="206" t="s">
        <v>147</v>
      </c>
      <c r="D340" s="206" t="s">
        <v>153</v>
      </c>
      <c r="E340" s="206" t="s">
        <v>300</v>
      </c>
      <c r="F340" s="206" t="s">
        <v>192</v>
      </c>
      <c r="G340" s="207">
        <v>33340865.86</v>
      </c>
      <c r="H340" s="111">
        <v>33340865.86</v>
      </c>
      <c r="I340" s="111">
        <v>27056672.16</v>
      </c>
      <c r="J340" s="111"/>
      <c r="K340" s="111">
        <f t="shared" si="20"/>
        <v>27056672.16</v>
      </c>
      <c r="L340" s="12">
        <f t="shared" si="21"/>
        <v>0.8115167816460541</v>
      </c>
      <c r="M340" s="15"/>
      <c r="N340" s="12">
        <f t="shared" si="23"/>
        <v>0</v>
      </c>
    </row>
    <row r="341" spans="1:14" ht="12.75">
      <c r="A341" s="3">
        <f t="shared" si="22"/>
        <v>329</v>
      </c>
      <c r="B341" s="205" t="s">
        <v>645</v>
      </c>
      <c r="C341" s="206" t="s">
        <v>147</v>
      </c>
      <c r="D341" s="206" t="s">
        <v>153</v>
      </c>
      <c r="E341" s="206" t="s">
        <v>300</v>
      </c>
      <c r="F341" s="206" t="s">
        <v>232</v>
      </c>
      <c r="G341" s="207">
        <v>23700.1</v>
      </c>
      <c r="H341" s="111">
        <v>23700.1</v>
      </c>
      <c r="I341" s="111">
        <v>23700.1</v>
      </c>
      <c r="J341" s="111"/>
      <c r="K341" s="111">
        <f t="shared" si="20"/>
        <v>23700.1</v>
      </c>
      <c r="L341" s="12">
        <f t="shared" si="21"/>
        <v>1</v>
      </c>
      <c r="M341" s="15"/>
      <c r="N341" s="12">
        <f t="shared" si="23"/>
        <v>0</v>
      </c>
    </row>
    <row r="342" spans="1:14" ht="12.75">
      <c r="A342" s="3">
        <f t="shared" si="22"/>
        <v>330</v>
      </c>
      <c r="B342" s="205" t="s">
        <v>471</v>
      </c>
      <c r="C342" s="206" t="s">
        <v>147</v>
      </c>
      <c r="D342" s="206" t="s">
        <v>153</v>
      </c>
      <c r="E342" s="206" t="s">
        <v>300</v>
      </c>
      <c r="F342" s="206" t="s">
        <v>207</v>
      </c>
      <c r="G342" s="207">
        <v>4369037.27</v>
      </c>
      <c r="H342" s="111">
        <v>4369037.27</v>
      </c>
      <c r="I342" s="111">
        <v>1612343.55</v>
      </c>
      <c r="J342" s="111"/>
      <c r="K342" s="111">
        <f t="shared" si="20"/>
        <v>1612343.55</v>
      </c>
      <c r="L342" s="12">
        <f t="shared" si="21"/>
        <v>0.36903863491189676</v>
      </c>
      <c r="M342" s="15"/>
      <c r="N342" s="12">
        <f t="shared" si="23"/>
        <v>0</v>
      </c>
    </row>
    <row r="343" spans="1:14" ht="51">
      <c r="A343" s="3">
        <f t="shared" si="22"/>
        <v>331</v>
      </c>
      <c r="B343" s="205" t="s">
        <v>646</v>
      </c>
      <c r="C343" s="206" t="s">
        <v>147</v>
      </c>
      <c r="D343" s="206" t="s">
        <v>153</v>
      </c>
      <c r="E343" s="206" t="s">
        <v>301</v>
      </c>
      <c r="F343" s="206" t="s">
        <v>94</v>
      </c>
      <c r="G343" s="207">
        <v>21813956.44</v>
      </c>
      <c r="H343" s="111">
        <v>21813956.44</v>
      </c>
      <c r="I343" s="111">
        <v>21339417.09</v>
      </c>
      <c r="J343" s="111"/>
      <c r="K343" s="111">
        <f t="shared" si="20"/>
        <v>21339417.09</v>
      </c>
      <c r="L343" s="12">
        <f t="shared" si="21"/>
        <v>0.9782460668560865</v>
      </c>
      <c r="M343" s="15"/>
      <c r="N343" s="12">
        <f t="shared" si="23"/>
        <v>0</v>
      </c>
    </row>
    <row r="344" spans="1:14" ht="25.5">
      <c r="A344" s="3">
        <f t="shared" si="22"/>
        <v>332</v>
      </c>
      <c r="B344" s="205" t="s">
        <v>470</v>
      </c>
      <c r="C344" s="206" t="s">
        <v>147</v>
      </c>
      <c r="D344" s="206" t="s">
        <v>153</v>
      </c>
      <c r="E344" s="206" t="s">
        <v>301</v>
      </c>
      <c r="F344" s="206" t="s">
        <v>192</v>
      </c>
      <c r="G344" s="207">
        <v>21666956.44</v>
      </c>
      <c r="H344" s="111">
        <v>21666956.44</v>
      </c>
      <c r="I344" s="111">
        <v>21339370.51</v>
      </c>
      <c r="J344" s="111"/>
      <c r="K344" s="111">
        <f t="shared" si="20"/>
        <v>21339370.51</v>
      </c>
      <c r="L344" s="12">
        <f t="shared" si="21"/>
        <v>0.9848808515904323</v>
      </c>
      <c r="M344" s="15"/>
      <c r="N344" s="12">
        <f t="shared" si="23"/>
        <v>0</v>
      </c>
    </row>
    <row r="345" spans="1:14" ht="12.75">
      <c r="A345" s="3">
        <f t="shared" si="22"/>
        <v>333</v>
      </c>
      <c r="B345" s="205" t="s">
        <v>471</v>
      </c>
      <c r="C345" s="206" t="s">
        <v>147</v>
      </c>
      <c r="D345" s="206" t="s">
        <v>153</v>
      </c>
      <c r="E345" s="206" t="s">
        <v>301</v>
      </c>
      <c r="F345" s="206" t="s">
        <v>207</v>
      </c>
      <c r="G345" s="207">
        <v>147000</v>
      </c>
      <c r="H345" s="111">
        <v>147000</v>
      </c>
      <c r="I345" s="111">
        <v>46.58</v>
      </c>
      <c r="J345" s="111"/>
      <c r="K345" s="111">
        <f t="shared" si="20"/>
        <v>46.58</v>
      </c>
      <c r="L345" s="12">
        <f t="shared" si="21"/>
        <v>0.0003168707482993197</v>
      </c>
      <c r="M345" s="15"/>
      <c r="N345" s="12">
        <f t="shared" si="23"/>
        <v>0</v>
      </c>
    </row>
    <row r="346" spans="1:14" ht="63.75">
      <c r="A346" s="3">
        <f t="shared" si="22"/>
        <v>334</v>
      </c>
      <c r="B346" s="205" t="s">
        <v>647</v>
      </c>
      <c r="C346" s="206" t="s">
        <v>147</v>
      </c>
      <c r="D346" s="206" t="s">
        <v>153</v>
      </c>
      <c r="E346" s="206" t="s">
        <v>302</v>
      </c>
      <c r="F346" s="206" t="s">
        <v>94</v>
      </c>
      <c r="G346" s="207">
        <v>9967752.82</v>
      </c>
      <c r="H346" s="111">
        <v>9967752.82</v>
      </c>
      <c r="I346" s="111">
        <v>9837475.74</v>
      </c>
      <c r="J346" s="111"/>
      <c r="K346" s="111">
        <f t="shared" si="20"/>
        <v>9837475.74</v>
      </c>
      <c r="L346" s="12">
        <f t="shared" si="21"/>
        <v>0.9869301454046289</v>
      </c>
      <c r="M346" s="15"/>
      <c r="N346" s="12">
        <f t="shared" si="23"/>
        <v>0</v>
      </c>
    </row>
    <row r="347" spans="1:14" ht="25.5">
      <c r="A347" s="3">
        <f t="shared" si="22"/>
        <v>335</v>
      </c>
      <c r="B347" s="205" t="s">
        <v>470</v>
      </c>
      <c r="C347" s="206" t="s">
        <v>147</v>
      </c>
      <c r="D347" s="206" t="s">
        <v>153</v>
      </c>
      <c r="E347" s="206" t="s">
        <v>302</v>
      </c>
      <c r="F347" s="206" t="s">
        <v>192</v>
      </c>
      <c r="G347" s="207">
        <v>9967752.82</v>
      </c>
      <c r="H347" s="111">
        <v>9967752.82</v>
      </c>
      <c r="I347" s="111">
        <v>9837475.74</v>
      </c>
      <c r="J347" s="111"/>
      <c r="K347" s="111">
        <f t="shared" si="20"/>
        <v>9837475.74</v>
      </c>
      <c r="L347" s="12">
        <f t="shared" si="21"/>
        <v>0.9869301454046289</v>
      </c>
      <c r="M347" s="15"/>
      <c r="N347" s="12">
        <f t="shared" si="23"/>
        <v>0</v>
      </c>
    </row>
    <row r="348" spans="1:14" ht="38.25">
      <c r="A348" s="3">
        <f t="shared" si="22"/>
        <v>336</v>
      </c>
      <c r="B348" s="205" t="s">
        <v>648</v>
      </c>
      <c r="C348" s="206" t="s">
        <v>147</v>
      </c>
      <c r="D348" s="206" t="s">
        <v>153</v>
      </c>
      <c r="E348" s="206" t="s">
        <v>303</v>
      </c>
      <c r="F348" s="206" t="s">
        <v>94</v>
      </c>
      <c r="G348" s="207">
        <v>10280213</v>
      </c>
      <c r="H348" s="111">
        <v>10280213</v>
      </c>
      <c r="I348" s="111">
        <v>2712469.77</v>
      </c>
      <c r="J348" s="111"/>
      <c r="K348" s="111">
        <f t="shared" si="20"/>
        <v>2712469.77</v>
      </c>
      <c r="L348" s="12">
        <f t="shared" si="21"/>
        <v>0.26385346004017624</v>
      </c>
      <c r="M348" s="15"/>
      <c r="N348" s="12">
        <f t="shared" si="23"/>
        <v>0</v>
      </c>
    </row>
    <row r="349" spans="1:14" ht="25.5">
      <c r="A349" s="3">
        <f t="shared" si="22"/>
        <v>337</v>
      </c>
      <c r="B349" s="205" t="s">
        <v>470</v>
      </c>
      <c r="C349" s="206" t="s">
        <v>147</v>
      </c>
      <c r="D349" s="206" t="s">
        <v>153</v>
      </c>
      <c r="E349" s="206" t="s">
        <v>303</v>
      </c>
      <c r="F349" s="206" t="s">
        <v>192</v>
      </c>
      <c r="G349" s="207">
        <v>10280213</v>
      </c>
      <c r="H349" s="111">
        <v>10280213</v>
      </c>
      <c r="I349" s="111">
        <v>2712469.77</v>
      </c>
      <c r="J349" s="111"/>
      <c r="K349" s="111">
        <f t="shared" si="20"/>
        <v>2712469.77</v>
      </c>
      <c r="L349" s="12">
        <f t="shared" si="21"/>
        <v>0.26385346004017624</v>
      </c>
      <c r="M349" s="15"/>
      <c r="N349" s="12">
        <f t="shared" si="23"/>
        <v>0</v>
      </c>
    </row>
    <row r="350" spans="1:14" ht="102">
      <c r="A350" s="3">
        <f t="shared" si="22"/>
        <v>338</v>
      </c>
      <c r="B350" s="205" t="s">
        <v>649</v>
      </c>
      <c r="C350" s="206" t="s">
        <v>147</v>
      </c>
      <c r="D350" s="206" t="s">
        <v>153</v>
      </c>
      <c r="E350" s="206" t="s">
        <v>304</v>
      </c>
      <c r="F350" s="206" t="s">
        <v>94</v>
      </c>
      <c r="G350" s="207">
        <v>595040</v>
      </c>
      <c r="H350" s="111">
        <v>595040</v>
      </c>
      <c r="I350" s="111">
        <v>479992</v>
      </c>
      <c r="J350" s="111"/>
      <c r="K350" s="111">
        <f t="shared" si="20"/>
        <v>479992</v>
      </c>
      <c r="L350" s="12">
        <f t="shared" si="21"/>
        <v>0.8066550147889218</v>
      </c>
      <c r="M350" s="15"/>
      <c r="N350" s="12">
        <f t="shared" si="23"/>
        <v>0</v>
      </c>
    </row>
    <row r="351" spans="1:14" ht="25.5">
      <c r="A351" s="3">
        <f t="shared" si="22"/>
        <v>339</v>
      </c>
      <c r="B351" s="205" t="s">
        <v>470</v>
      </c>
      <c r="C351" s="206" t="s">
        <v>147</v>
      </c>
      <c r="D351" s="206" t="s">
        <v>153</v>
      </c>
      <c r="E351" s="206" t="s">
        <v>304</v>
      </c>
      <c r="F351" s="206" t="s">
        <v>192</v>
      </c>
      <c r="G351" s="207">
        <v>595040</v>
      </c>
      <c r="H351" s="111">
        <v>595040</v>
      </c>
      <c r="I351" s="111">
        <v>479992</v>
      </c>
      <c r="J351" s="111"/>
      <c r="K351" s="111">
        <f t="shared" si="20"/>
        <v>479992</v>
      </c>
      <c r="L351" s="12">
        <f t="shared" si="21"/>
        <v>0.8066550147889218</v>
      </c>
      <c r="M351" s="15"/>
      <c r="N351" s="12">
        <f t="shared" si="23"/>
        <v>0</v>
      </c>
    </row>
    <row r="352" spans="1:14" ht="89.25">
      <c r="A352" s="3">
        <f t="shared" si="22"/>
        <v>340</v>
      </c>
      <c r="B352" s="205" t="s">
        <v>650</v>
      </c>
      <c r="C352" s="206" t="s">
        <v>147</v>
      </c>
      <c r="D352" s="206" t="s">
        <v>153</v>
      </c>
      <c r="E352" s="206" t="s">
        <v>305</v>
      </c>
      <c r="F352" s="206" t="s">
        <v>94</v>
      </c>
      <c r="G352" s="207">
        <v>70422000.01</v>
      </c>
      <c r="H352" s="111">
        <v>70422000.01</v>
      </c>
      <c r="I352" s="111">
        <v>66982368.72</v>
      </c>
      <c r="J352" s="111"/>
      <c r="K352" s="111">
        <f t="shared" si="20"/>
        <v>66982368.72</v>
      </c>
      <c r="L352" s="12">
        <f t="shared" si="21"/>
        <v>0.9511568644811057</v>
      </c>
      <c r="M352" s="15"/>
      <c r="N352" s="12">
        <f t="shared" si="23"/>
        <v>0</v>
      </c>
    </row>
    <row r="353" spans="1:14" ht="25.5">
      <c r="A353" s="3">
        <f t="shared" si="22"/>
        <v>341</v>
      </c>
      <c r="B353" s="205" t="s">
        <v>506</v>
      </c>
      <c r="C353" s="206" t="s">
        <v>147</v>
      </c>
      <c r="D353" s="206" t="s">
        <v>153</v>
      </c>
      <c r="E353" s="206" t="s">
        <v>305</v>
      </c>
      <c r="F353" s="206" t="s">
        <v>216</v>
      </c>
      <c r="G353" s="207">
        <v>70422000.01</v>
      </c>
      <c r="H353" s="111">
        <v>70422000.01</v>
      </c>
      <c r="I353" s="111">
        <v>66982368.72</v>
      </c>
      <c r="J353" s="111"/>
      <c r="K353" s="111">
        <f t="shared" si="20"/>
        <v>66982368.72</v>
      </c>
      <c r="L353" s="12">
        <f t="shared" si="21"/>
        <v>0.9511568644811057</v>
      </c>
      <c r="M353" s="15"/>
      <c r="N353" s="12">
        <f t="shared" si="23"/>
        <v>0</v>
      </c>
    </row>
    <row r="354" spans="1:14" ht="89.25">
      <c r="A354" s="3">
        <f t="shared" si="22"/>
        <v>342</v>
      </c>
      <c r="B354" s="205" t="s">
        <v>651</v>
      </c>
      <c r="C354" s="206" t="s">
        <v>147</v>
      </c>
      <c r="D354" s="206" t="s">
        <v>153</v>
      </c>
      <c r="E354" s="206" t="s">
        <v>306</v>
      </c>
      <c r="F354" s="206" t="s">
        <v>94</v>
      </c>
      <c r="G354" s="207">
        <v>1149000</v>
      </c>
      <c r="H354" s="111">
        <v>1149000</v>
      </c>
      <c r="I354" s="111">
        <v>1145690.43</v>
      </c>
      <c r="J354" s="111"/>
      <c r="K354" s="111">
        <f t="shared" si="20"/>
        <v>1145690.43</v>
      </c>
      <c r="L354" s="12">
        <f t="shared" si="21"/>
        <v>0.9971196083550913</v>
      </c>
      <c r="M354" s="15"/>
      <c r="N354" s="12">
        <f t="shared" si="23"/>
        <v>0</v>
      </c>
    </row>
    <row r="355" spans="1:14" ht="25.5">
      <c r="A355" s="3">
        <f t="shared" si="22"/>
        <v>343</v>
      </c>
      <c r="B355" s="205" t="s">
        <v>470</v>
      </c>
      <c r="C355" s="206" t="s">
        <v>147</v>
      </c>
      <c r="D355" s="206" t="s">
        <v>153</v>
      </c>
      <c r="E355" s="206" t="s">
        <v>306</v>
      </c>
      <c r="F355" s="206" t="s">
        <v>192</v>
      </c>
      <c r="G355" s="207">
        <v>1149000</v>
      </c>
      <c r="H355" s="111">
        <v>1149000</v>
      </c>
      <c r="I355" s="111">
        <v>1145690.43</v>
      </c>
      <c r="J355" s="111"/>
      <c r="K355" s="111">
        <f t="shared" si="20"/>
        <v>1145690.43</v>
      </c>
      <c r="L355" s="12">
        <f t="shared" si="21"/>
        <v>0.9971196083550913</v>
      </c>
      <c r="M355" s="15"/>
      <c r="N355" s="12">
        <f t="shared" si="23"/>
        <v>0</v>
      </c>
    </row>
    <row r="356" spans="1:14" ht="38.25">
      <c r="A356" s="3">
        <f t="shared" si="22"/>
        <v>344</v>
      </c>
      <c r="B356" s="205" t="s">
        <v>652</v>
      </c>
      <c r="C356" s="206" t="s">
        <v>147</v>
      </c>
      <c r="D356" s="206" t="s">
        <v>153</v>
      </c>
      <c r="E356" s="206" t="s">
        <v>307</v>
      </c>
      <c r="F356" s="206" t="s">
        <v>94</v>
      </c>
      <c r="G356" s="207">
        <v>6300000</v>
      </c>
      <c r="H356" s="111">
        <v>6300000</v>
      </c>
      <c r="I356" s="111">
        <v>6300000</v>
      </c>
      <c r="J356" s="111"/>
      <c r="K356" s="111">
        <f t="shared" si="20"/>
        <v>6300000</v>
      </c>
      <c r="L356" s="12">
        <f t="shared" si="21"/>
        <v>1</v>
      </c>
      <c r="M356" s="15"/>
      <c r="N356" s="12">
        <f t="shared" si="23"/>
        <v>0</v>
      </c>
    </row>
    <row r="357" spans="1:14" ht="25.5">
      <c r="A357" s="3">
        <f t="shared" si="22"/>
        <v>345</v>
      </c>
      <c r="B357" s="205" t="s">
        <v>470</v>
      </c>
      <c r="C357" s="206" t="s">
        <v>147</v>
      </c>
      <c r="D357" s="206" t="s">
        <v>153</v>
      </c>
      <c r="E357" s="206" t="s">
        <v>307</v>
      </c>
      <c r="F357" s="206" t="s">
        <v>192</v>
      </c>
      <c r="G357" s="207">
        <v>6300000</v>
      </c>
      <c r="H357" s="111">
        <v>6300000</v>
      </c>
      <c r="I357" s="111">
        <v>6300000</v>
      </c>
      <c r="J357" s="111"/>
      <c r="K357" s="111">
        <f t="shared" si="20"/>
        <v>6300000</v>
      </c>
      <c r="L357" s="12">
        <f t="shared" si="21"/>
        <v>1</v>
      </c>
      <c r="M357" s="15"/>
      <c r="N357" s="12">
        <f t="shared" si="23"/>
        <v>0</v>
      </c>
    </row>
    <row r="358" spans="1:14" ht="12.75">
      <c r="A358" s="3">
        <f t="shared" si="22"/>
        <v>346</v>
      </c>
      <c r="B358" s="205" t="s">
        <v>466</v>
      </c>
      <c r="C358" s="206" t="s">
        <v>147</v>
      </c>
      <c r="D358" s="206" t="s">
        <v>153</v>
      </c>
      <c r="E358" s="206" t="s">
        <v>188</v>
      </c>
      <c r="F358" s="206" t="s">
        <v>94</v>
      </c>
      <c r="G358" s="207">
        <v>2833472</v>
      </c>
      <c r="H358" s="111">
        <v>2833472</v>
      </c>
      <c r="I358" s="111">
        <v>2833472</v>
      </c>
      <c r="J358" s="111"/>
      <c r="K358" s="111">
        <f t="shared" si="20"/>
        <v>2833472</v>
      </c>
      <c r="L358" s="12">
        <f t="shared" si="21"/>
        <v>1</v>
      </c>
      <c r="M358" s="15"/>
      <c r="N358" s="12">
        <f t="shared" si="23"/>
        <v>0</v>
      </c>
    </row>
    <row r="359" spans="1:14" ht="25.5">
      <c r="A359" s="3">
        <f t="shared" si="22"/>
        <v>347</v>
      </c>
      <c r="B359" s="205" t="s">
        <v>601</v>
      </c>
      <c r="C359" s="206" t="s">
        <v>147</v>
      </c>
      <c r="D359" s="206" t="s">
        <v>153</v>
      </c>
      <c r="E359" s="206" t="s">
        <v>309</v>
      </c>
      <c r="F359" s="206" t="s">
        <v>94</v>
      </c>
      <c r="G359" s="207">
        <v>2833472</v>
      </c>
      <c r="H359" s="111">
        <v>2833472</v>
      </c>
      <c r="I359" s="111">
        <v>2833472</v>
      </c>
      <c r="J359" s="111"/>
      <c r="K359" s="111">
        <f t="shared" si="20"/>
        <v>2833472</v>
      </c>
      <c r="L359" s="12">
        <f t="shared" si="21"/>
        <v>1</v>
      </c>
      <c r="M359" s="15"/>
      <c r="N359" s="12">
        <f t="shared" si="23"/>
        <v>0</v>
      </c>
    </row>
    <row r="360" spans="1:14" ht="25.5">
      <c r="A360" s="3">
        <f t="shared" si="22"/>
        <v>348</v>
      </c>
      <c r="B360" s="205" t="s">
        <v>470</v>
      </c>
      <c r="C360" s="206" t="s">
        <v>147</v>
      </c>
      <c r="D360" s="206" t="s">
        <v>153</v>
      </c>
      <c r="E360" s="206" t="s">
        <v>309</v>
      </c>
      <c r="F360" s="206" t="s">
        <v>192</v>
      </c>
      <c r="G360" s="207">
        <v>2833472</v>
      </c>
      <c r="H360" s="111">
        <v>2833472</v>
      </c>
      <c r="I360" s="111">
        <v>2833472</v>
      </c>
      <c r="J360" s="111"/>
      <c r="K360" s="111">
        <f t="shared" si="20"/>
        <v>2833472</v>
      </c>
      <c r="L360" s="12">
        <f t="shared" si="21"/>
        <v>1</v>
      </c>
      <c r="M360" s="15"/>
      <c r="N360" s="12">
        <f t="shared" si="23"/>
        <v>0</v>
      </c>
    </row>
    <row r="361" spans="1:14" ht="12.75">
      <c r="A361" s="3">
        <f t="shared" si="22"/>
        <v>349</v>
      </c>
      <c r="B361" s="205" t="s">
        <v>401</v>
      </c>
      <c r="C361" s="206" t="s">
        <v>147</v>
      </c>
      <c r="D361" s="206" t="s">
        <v>154</v>
      </c>
      <c r="E361" s="206" t="s">
        <v>93</v>
      </c>
      <c r="F361" s="206" t="s">
        <v>94</v>
      </c>
      <c r="G361" s="207">
        <v>279817601.16</v>
      </c>
      <c r="H361" s="111">
        <v>279817601.16</v>
      </c>
      <c r="I361" s="111">
        <v>269127081.1</v>
      </c>
      <c r="J361" s="111">
        <f>J362</f>
        <v>1941431</v>
      </c>
      <c r="K361" s="111">
        <f t="shared" si="20"/>
        <v>271068512.1</v>
      </c>
      <c r="L361" s="12">
        <f t="shared" si="21"/>
        <v>0.9687328851947478</v>
      </c>
      <c r="M361" s="15"/>
      <c r="N361" s="12">
        <f t="shared" si="23"/>
        <v>0</v>
      </c>
    </row>
    <row r="362" spans="1:14" ht="38.25">
      <c r="A362" s="3">
        <f t="shared" si="22"/>
        <v>350</v>
      </c>
      <c r="B362" s="205" t="s">
        <v>640</v>
      </c>
      <c r="C362" s="206" t="s">
        <v>147</v>
      </c>
      <c r="D362" s="206" t="s">
        <v>154</v>
      </c>
      <c r="E362" s="206" t="s">
        <v>296</v>
      </c>
      <c r="F362" s="206" t="s">
        <v>94</v>
      </c>
      <c r="G362" s="207">
        <v>279817601.16</v>
      </c>
      <c r="H362" s="111">
        <v>279817601.16</v>
      </c>
      <c r="I362" s="111">
        <v>269127081.1</v>
      </c>
      <c r="J362" s="111">
        <v>1941431</v>
      </c>
      <c r="K362" s="111">
        <f t="shared" si="20"/>
        <v>271068512.1</v>
      </c>
      <c r="L362" s="12">
        <f t="shared" si="21"/>
        <v>0.9687328851947478</v>
      </c>
      <c r="M362" s="15"/>
      <c r="N362" s="12">
        <f t="shared" si="23"/>
        <v>0</v>
      </c>
    </row>
    <row r="363" spans="1:14" ht="38.25">
      <c r="A363" s="3">
        <f t="shared" si="22"/>
        <v>351</v>
      </c>
      <c r="B363" s="205" t="s">
        <v>653</v>
      </c>
      <c r="C363" s="206" t="s">
        <v>147</v>
      </c>
      <c r="D363" s="206" t="s">
        <v>154</v>
      </c>
      <c r="E363" s="206" t="s">
        <v>310</v>
      </c>
      <c r="F363" s="206" t="s">
        <v>94</v>
      </c>
      <c r="G363" s="207">
        <v>279797601.16</v>
      </c>
      <c r="H363" s="111">
        <v>279797601.16</v>
      </c>
      <c r="I363" s="111">
        <v>269107081.1</v>
      </c>
      <c r="J363" s="111">
        <v>1941431</v>
      </c>
      <c r="K363" s="111">
        <f t="shared" si="20"/>
        <v>271048512.1</v>
      </c>
      <c r="L363" s="12">
        <f t="shared" si="21"/>
        <v>0.9687306502138419</v>
      </c>
      <c r="M363" s="15"/>
      <c r="N363" s="12">
        <f t="shared" si="23"/>
        <v>0</v>
      </c>
    </row>
    <row r="364" spans="1:14" ht="76.5">
      <c r="A364" s="3">
        <f t="shared" si="22"/>
        <v>352</v>
      </c>
      <c r="B364" s="205" t="s">
        <v>654</v>
      </c>
      <c r="C364" s="206" t="s">
        <v>147</v>
      </c>
      <c r="D364" s="206" t="s">
        <v>154</v>
      </c>
      <c r="E364" s="206" t="s">
        <v>311</v>
      </c>
      <c r="F364" s="206" t="s">
        <v>94</v>
      </c>
      <c r="G364" s="207">
        <v>67824648.22</v>
      </c>
      <c r="H364" s="111">
        <v>67824648.22</v>
      </c>
      <c r="I364" s="111">
        <v>67371669.93</v>
      </c>
      <c r="J364" s="111"/>
      <c r="K364" s="111">
        <f t="shared" si="20"/>
        <v>67371669.93</v>
      </c>
      <c r="L364" s="12">
        <f t="shared" si="21"/>
        <v>0.9933213322606453</v>
      </c>
      <c r="M364" s="15"/>
      <c r="N364" s="12">
        <f t="shared" si="23"/>
        <v>0</v>
      </c>
    </row>
    <row r="365" spans="1:14" ht="25.5">
      <c r="A365" s="3">
        <f t="shared" si="22"/>
        <v>353</v>
      </c>
      <c r="B365" s="205" t="s">
        <v>506</v>
      </c>
      <c r="C365" s="206" t="s">
        <v>147</v>
      </c>
      <c r="D365" s="206" t="s">
        <v>154</v>
      </c>
      <c r="E365" s="206" t="s">
        <v>311</v>
      </c>
      <c r="F365" s="206" t="s">
        <v>216</v>
      </c>
      <c r="G365" s="207">
        <v>67824648.22</v>
      </c>
      <c r="H365" s="111">
        <v>67824648.22</v>
      </c>
      <c r="I365" s="111">
        <v>67371669.93</v>
      </c>
      <c r="J365" s="111"/>
      <c r="K365" s="111">
        <f t="shared" si="20"/>
        <v>67371669.93</v>
      </c>
      <c r="L365" s="12">
        <f t="shared" si="21"/>
        <v>0.9933213322606453</v>
      </c>
      <c r="M365" s="15"/>
      <c r="N365" s="12">
        <f t="shared" si="23"/>
        <v>0</v>
      </c>
    </row>
    <row r="366" spans="1:14" ht="114.75">
      <c r="A366" s="3">
        <f t="shared" si="22"/>
        <v>354</v>
      </c>
      <c r="B366" s="205" t="s">
        <v>655</v>
      </c>
      <c r="C366" s="206" t="s">
        <v>147</v>
      </c>
      <c r="D366" s="206" t="s">
        <v>154</v>
      </c>
      <c r="E366" s="206" t="s">
        <v>312</v>
      </c>
      <c r="F366" s="206" t="s">
        <v>94</v>
      </c>
      <c r="G366" s="207">
        <v>10128812.47</v>
      </c>
      <c r="H366" s="111">
        <v>10128812.47</v>
      </c>
      <c r="I366" s="111">
        <v>7213947.07</v>
      </c>
      <c r="J366" s="111"/>
      <c r="K366" s="111">
        <f t="shared" si="20"/>
        <v>7213947.07</v>
      </c>
      <c r="L366" s="12">
        <f t="shared" si="21"/>
        <v>0.7122204198534243</v>
      </c>
      <c r="M366" s="15"/>
      <c r="N366" s="12">
        <f t="shared" si="23"/>
        <v>0</v>
      </c>
    </row>
    <row r="367" spans="1:14" ht="25.5">
      <c r="A367" s="3">
        <f t="shared" si="22"/>
        <v>355</v>
      </c>
      <c r="B367" s="205" t="s">
        <v>470</v>
      </c>
      <c r="C367" s="206" t="s">
        <v>147</v>
      </c>
      <c r="D367" s="206" t="s">
        <v>154</v>
      </c>
      <c r="E367" s="206" t="s">
        <v>312</v>
      </c>
      <c r="F367" s="206" t="s">
        <v>192</v>
      </c>
      <c r="G367" s="207">
        <v>10128812.47</v>
      </c>
      <c r="H367" s="111">
        <v>10128812.47</v>
      </c>
      <c r="I367" s="111">
        <v>7213947.07</v>
      </c>
      <c r="J367" s="111"/>
      <c r="K367" s="111">
        <f t="shared" si="20"/>
        <v>7213947.07</v>
      </c>
      <c r="L367" s="12">
        <f t="shared" si="21"/>
        <v>0.7122204198534243</v>
      </c>
      <c r="M367" s="15"/>
      <c r="N367" s="12">
        <f t="shared" si="23"/>
        <v>0</v>
      </c>
    </row>
    <row r="368" spans="1:14" ht="38.25">
      <c r="A368" s="3">
        <f t="shared" si="22"/>
        <v>356</v>
      </c>
      <c r="B368" s="205" t="s">
        <v>656</v>
      </c>
      <c r="C368" s="206" t="s">
        <v>147</v>
      </c>
      <c r="D368" s="206" t="s">
        <v>154</v>
      </c>
      <c r="E368" s="206" t="s">
        <v>313</v>
      </c>
      <c r="F368" s="206" t="s">
        <v>94</v>
      </c>
      <c r="G368" s="207">
        <v>31560389.82</v>
      </c>
      <c r="H368" s="111">
        <v>31560389.82</v>
      </c>
      <c r="I368" s="111">
        <v>29276706.32</v>
      </c>
      <c r="J368" s="111"/>
      <c r="K368" s="111">
        <f t="shared" si="20"/>
        <v>29276706.32</v>
      </c>
      <c r="L368" s="12">
        <f t="shared" si="21"/>
        <v>0.9276408335567257</v>
      </c>
      <c r="M368" s="15"/>
      <c r="N368" s="12">
        <f t="shared" si="23"/>
        <v>0</v>
      </c>
    </row>
    <row r="369" spans="1:14" ht="25.5">
      <c r="A369" s="3">
        <f t="shared" si="22"/>
        <v>357</v>
      </c>
      <c r="B369" s="205" t="s">
        <v>470</v>
      </c>
      <c r="C369" s="206" t="s">
        <v>147</v>
      </c>
      <c r="D369" s="206" t="s">
        <v>154</v>
      </c>
      <c r="E369" s="206" t="s">
        <v>313</v>
      </c>
      <c r="F369" s="206" t="s">
        <v>192</v>
      </c>
      <c r="G369" s="207">
        <v>28783839.23</v>
      </c>
      <c r="H369" s="111">
        <v>28783839.23</v>
      </c>
      <c r="I369" s="111">
        <v>26854156.08</v>
      </c>
      <c r="J369" s="111"/>
      <c r="K369" s="111">
        <f t="shared" si="20"/>
        <v>26854156.08</v>
      </c>
      <c r="L369" s="12">
        <f t="shared" si="21"/>
        <v>0.9329594938819423</v>
      </c>
      <c r="M369" s="15"/>
      <c r="N369" s="12">
        <f t="shared" si="23"/>
        <v>0</v>
      </c>
    </row>
    <row r="370" spans="1:14" ht="12.75">
      <c r="A370" s="3">
        <f t="shared" si="22"/>
        <v>358</v>
      </c>
      <c r="B370" s="205" t="s">
        <v>645</v>
      </c>
      <c r="C370" s="206" t="s">
        <v>147</v>
      </c>
      <c r="D370" s="206" t="s">
        <v>154</v>
      </c>
      <c r="E370" s="206" t="s">
        <v>313</v>
      </c>
      <c r="F370" s="206" t="s">
        <v>232</v>
      </c>
      <c r="G370" s="207">
        <v>19793.53</v>
      </c>
      <c r="H370" s="111">
        <v>19793.53</v>
      </c>
      <c r="I370" s="111">
        <v>13478.85</v>
      </c>
      <c r="J370" s="111"/>
      <c r="K370" s="111">
        <f t="shared" si="20"/>
        <v>13478.85</v>
      </c>
      <c r="L370" s="12">
        <f t="shared" si="21"/>
        <v>0.6809725198082405</v>
      </c>
      <c r="M370" s="15"/>
      <c r="N370" s="12">
        <f t="shared" si="23"/>
        <v>0</v>
      </c>
    </row>
    <row r="371" spans="1:14" ht="12.75">
      <c r="A371" s="3">
        <f t="shared" si="22"/>
        <v>359</v>
      </c>
      <c r="B371" s="205" t="s">
        <v>471</v>
      </c>
      <c r="C371" s="206" t="s">
        <v>147</v>
      </c>
      <c r="D371" s="206" t="s">
        <v>154</v>
      </c>
      <c r="E371" s="206" t="s">
        <v>313</v>
      </c>
      <c r="F371" s="206" t="s">
        <v>207</v>
      </c>
      <c r="G371" s="207">
        <v>2756757.06</v>
      </c>
      <c r="H371" s="111">
        <v>2756757.06</v>
      </c>
      <c r="I371" s="111">
        <v>2409071.39</v>
      </c>
      <c r="J371" s="111"/>
      <c r="K371" s="111">
        <f t="shared" si="20"/>
        <v>2409071.39</v>
      </c>
      <c r="L371" s="12">
        <f t="shared" si="21"/>
        <v>0.8738787414223581</v>
      </c>
      <c r="M371" s="15"/>
      <c r="N371" s="12">
        <f t="shared" si="23"/>
        <v>0</v>
      </c>
    </row>
    <row r="372" spans="1:15" ht="25.5">
      <c r="A372" s="3">
        <f t="shared" si="22"/>
        <v>360</v>
      </c>
      <c r="B372" s="205" t="s">
        <v>657</v>
      </c>
      <c r="C372" s="206" t="s">
        <v>147</v>
      </c>
      <c r="D372" s="206" t="s">
        <v>154</v>
      </c>
      <c r="E372" s="206" t="s">
        <v>314</v>
      </c>
      <c r="F372" s="206" t="s">
        <v>94</v>
      </c>
      <c r="G372" s="207">
        <v>1500000</v>
      </c>
      <c r="H372" s="111">
        <v>1500000</v>
      </c>
      <c r="I372" s="111">
        <v>1389417.21</v>
      </c>
      <c r="J372" s="111"/>
      <c r="K372" s="111">
        <f t="shared" si="20"/>
        <v>1389417.21</v>
      </c>
      <c r="L372" s="12">
        <f t="shared" si="21"/>
        <v>0.92627814</v>
      </c>
      <c r="M372" s="15"/>
      <c r="N372" s="12">
        <f t="shared" si="23"/>
        <v>0</v>
      </c>
      <c r="O372" s="10">
        <v>69000</v>
      </c>
    </row>
    <row r="373" spans="1:14" ht="25.5">
      <c r="A373" s="3">
        <f t="shared" si="22"/>
        <v>361</v>
      </c>
      <c r="B373" s="205" t="s">
        <v>470</v>
      </c>
      <c r="C373" s="206" t="s">
        <v>147</v>
      </c>
      <c r="D373" s="206" t="s">
        <v>154</v>
      </c>
      <c r="E373" s="206" t="s">
        <v>314</v>
      </c>
      <c r="F373" s="206" t="s">
        <v>192</v>
      </c>
      <c r="G373" s="207">
        <v>1500000</v>
      </c>
      <c r="H373" s="111">
        <v>1500000</v>
      </c>
      <c r="I373" s="111">
        <v>1389417.21</v>
      </c>
      <c r="J373" s="111"/>
      <c r="K373" s="111">
        <f t="shared" si="20"/>
        <v>1389417.21</v>
      </c>
      <c r="L373" s="12">
        <f t="shared" si="21"/>
        <v>0.92627814</v>
      </c>
      <c r="M373" s="15"/>
      <c r="N373" s="12">
        <f t="shared" si="23"/>
        <v>0</v>
      </c>
    </row>
    <row r="374" spans="1:14" ht="63.75">
      <c r="A374" s="3">
        <f t="shared" si="22"/>
        <v>362</v>
      </c>
      <c r="B374" s="205" t="s">
        <v>658</v>
      </c>
      <c r="C374" s="206" t="s">
        <v>147</v>
      </c>
      <c r="D374" s="206" t="s">
        <v>154</v>
      </c>
      <c r="E374" s="206" t="s">
        <v>315</v>
      </c>
      <c r="F374" s="206" t="s">
        <v>94</v>
      </c>
      <c r="G374" s="207">
        <v>4682010.32</v>
      </c>
      <c r="H374" s="111">
        <v>4682010.32</v>
      </c>
      <c r="I374" s="111">
        <v>3918729.86</v>
      </c>
      <c r="J374" s="111"/>
      <c r="K374" s="111">
        <f t="shared" si="20"/>
        <v>3918729.86</v>
      </c>
      <c r="L374" s="12">
        <f t="shared" si="21"/>
        <v>0.8369759125178519</v>
      </c>
      <c r="M374" s="15"/>
      <c r="N374" s="12">
        <f t="shared" si="23"/>
        <v>0</v>
      </c>
    </row>
    <row r="375" spans="1:14" ht="25.5">
      <c r="A375" s="3">
        <f t="shared" si="22"/>
        <v>363</v>
      </c>
      <c r="B375" s="205" t="s">
        <v>470</v>
      </c>
      <c r="C375" s="206" t="s">
        <v>147</v>
      </c>
      <c r="D375" s="206" t="s">
        <v>154</v>
      </c>
      <c r="E375" s="206" t="s">
        <v>315</v>
      </c>
      <c r="F375" s="206" t="s">
        <v>192</v>
      </c>
      <c r="G375" s="207">
        <v>4682010.32</v>
      </c>
      <c r="H375" s="111">
        <v>4682010.32</v>
      </c>
      <c r="I375" s="111">
        <v>3918729.86</v>
      </c>
      <c r="J375" s="111"/>
      <c r="K375" s="111">
        <f t="shared" si="20"/>
        <v>3918729.86</v>
      </c>
      <c r="L375" s="12">
        <f t="shared" si="21"/>
        <v>0.8369759125178519</v>
      </c>
      <c r="M375" s="15"/>
      <c r="N375" s="12">
        <f t="shared" si="23"/>
        <v>0</v>
      </c>
    </row>
    <row r="376" spans="1:14" ht="63.75">
      <c r="A376" s="3">
        <f t="shared" si="22"/>
        <v>364</v>
      </c>
      <c r="B376" s="205" t="s">
        <v>659</v>
      </c>
      <c r="C376" s="206" t="s">
        <v>147</v>
      </c>
      <c r="D376" s="206" t="s">
        <v>154</v>
      </c>
      <c r="E376" s="206" t="s">
        <v>316</v>
      </c>
      <c r="F376" s="206" t="s">
        <v>94</v>
      </c>
      <c r="G376" s="207">
        <v>18113630.68</v>
      </c>
      <c r="H376" s="111">
        <v>18113630.68</v>
      </c>
      <c r="I376" s="111">
        <v>18044108.84</v>
      </c>
      <c r="J376" s="111"/>
      <c r="K376" s="111">
        <f t="shared" si="20"/>
        <v>18044108.84</v>
      </c>
      <c r="L376" s="12">
        <f t="shared" si="21"/>
        <v>0.9961619047429977</v>
      </c>
      <c r="M376" s="15"/>
      <c r="N376" s="12">
        <f t="shared" si="23"/>
        <v>0</v>
      </c>
    </row>
    <row r="377" spans="1:14" ht="25.5">
      <c r="A377" s="3">
        <f t="shared" si="22"/>
        <v>365</v>
      </c>
      <c r="B377" s="205" t="s">
        <v>470</v>
      </c>
      <c r="C377" s="206" t="s">
        <v>147</v>
      </c>
      <c r="D377" s="206" t="s">
        <v>154</v>
      </c>
      <c r="E377" s="206" t="s">
        <v>316</v>
      </c>
      <c r="F377" s="206" t="s">
        <v>192</v>
      </c>
      <c r="G377" s="207">
        <v>18113630.68</v>
      </c>
      <c r="H377" s="111">
        <v>18113630.68</v>
      </c>
      <c r="I377" s="111">
        <v>18044108.84</v>
      </c>
      <c r="J377" s="111"/>
      <c r="K377" s="111">
        <f t="shared" si="20"/>
        <v>18044108.84</v>
      </c>
      <c r="L377" s="12">
        <f t="shared" si="21"/>
        <v>0.9961619047429977</v>
      </c>
      <c r="M377" s="15"/>
      <c r="N377" s="12">
        <f t="shared" si="23"/>
        <v>0</v>
      </c>
    </row>
    <row r="378" spans="1:14" ht="63.75">
      <c r="A378" s="3">
        <f t="shared" si="22"/>
        <v>366</v>
      </c>
      <c r="B378" s="205" t="s">
        <v>660</v>
      </c>
      <c r="C378" s="206" t="s">
        <v>147</v>
      </c>
      <c r="D378" s="206" t="s">
        <v>154</v>
      </c>
      <c r="E378" s="206" t="s">
        <v>317</v>
      </c>
      <c r="F378" s="206" t="s">
        <v>94</v>
      </c>
      <c r="G378" s="207">
        <v>1050000</v>
      </c>
      <c r="H378" s="111">
        <v>1050000</v>
      </c>
      <c r="I378" s="111">
        <v>1041082.5</v>
      </c>
      <c r="J378" s="111"/>
      <c r="K378" s="111">
        <f t="shared" si="20"/>
        <v>1041082.5</v>
      </c>
      <c r="L378" s="12">
        <f t="shared" si="21"/>
        <v>0.9915071428571428</v>
      </c>
      <c r="M378" s="15"/>
      <c r="N378" s="12">
        <f t="shared" si="23"/>
        <v>0</v>
      </c>
    </row>
    <row r="379" spans="1:14" ht="25.5">
      <c r="A379" s="3">
        <f t="shared" si="22"/>
        <v>367</v>
      </c>
      <c r="B379" s="205" t="s">
        <v>470</v>
      </c>
      <c r="C379" s="206" t="s">
        <v>147</v>
      </c>
      <c r="D379" s="206" t="s">
        <v>154</v>
      </c>
      <c r="E379" s="206" t="s">
        <v>317</v>
      </c>
      <c r="F379" s="206" t="s">
        <v>192</v>
      </c>
      <c r="G379" s="207">
        <v>1050000</v>
      </c>
      <c r="H379" s="111">
        <v>1050000</v>
      </c>
      <c r="I379" s="111">
        <v>1041082.5</v>
      </c>
      <c r="J379" s="111"/>
      <c r="K379" s="111">
        <f t="shared" si="20"/>
        <v>1041082.5</v>
      </c>
      <c r="L379" s="12">
        <f t="shared" si="21"/>
        <v>0.9915071428571428</v>
      </c>
      <c r="M379" s="15"/>
      <c r="N379" s="12">
        <f t="shared" si="23"/>
        <v>0</v>
      </c>
    </row>
    <row r="380" spans="1:14" ht="102">
      <c r="A380" s="3">
        <f t="shared" si="22"/>
        <v>368</v>
      </c>
      <c r="B380" s="205" t="s">
        <v>661</v>
      </c>
      <c r="C380" s="206" t="s">
        <v>147</v>
      </c>
      <c r="D380" s="206" t="s">
        <v>154</v>
      </c>
      <c r="E380" s="206" t="s">
        <v>318</v>
      </c>
      <c r="F380" s="206" t="s">
        <v>94</v>
      </c>
      <c r="G380" s="207">
        <v>531939</v>
      </c>
      <c r="H380" s="111">
        <v>531939</v>
      </c>
      <c r="I380" s="111">
        <v>483070</v>
      </c>
      <c r="J380" s="111"/>
      <c r="K380" s="111">
        <f t="shared" si="20"/>
        <v>483070</v>
      </c>
      <c r="L380" s="12">
        <f t="shared" si="21"/>
        <v>0.9081304435282993</v>
      </c>
      <c r="M380" s="15"/>
      <c r="N380" s="12">
        <f t="shared" si="23"/>
        <v>0</v>
      </c>
    </row>
    <row r="381" spans="1:14" ht="25.5">
      <c r="A381" s="3">
        <f t="shared" si="22"/>
        <v>369</v>
      </c>
      <c r="B381" s="205" t="s">
        <v>470</v>
      </c>
      <c r="C381" s="206" t="s">
        <v>147</v>
      </c>
      <c r="D381" s="206" t="s">
        <v>154</v>
      </c>
      <c r="E381" s="206" t="s">
        <v>318</v>
      </c>
      <c r="F381" s="206" t="s">
        <v>192</v>
      </c>
      <c r="G381" s="207">
        <v>531939</v>
      </c>
      <c r="H381" s="111">
        <v>531939</v>
      </c>
      <c r="I381" s="111">
        <v>483070</v>
      </c>
      <c r="J381" s="111"/>
      <c r="K381" s="111">
        <f t="shared" si="20"/>
        <v>483070</v>
      </c>
      <c r="L381" s="12">
        <f t="shared" si="21"/>
        <v>0.9081304435282993</v>
      </c>
      <c r="M381" s="15"/>
      <c r="N381" s="12">
        <f t="shared" si="23"/>
        <v>0</v>
      </c>
    </row>
    <row r="382" spans="1:14" ht="51">
      <c r="A382" s="3">
        <f t="shared" si="22"/>
        <v>370</v>
      </c>
      <c r="B382" s="205" t="s">
        <v>662</v>
      </c>
      <c r="C382" s="206" t="s">
        <v>147</v>
      </c>
      <c r="D382" s="206" t="s">
        <v>154</v>
      </c>
      <c r="E382" s="206" t="s">
        <v>319</v>
      </c>
      <c r="F382" s="206" t="s">
        <v>94</v>
      </c>
      <c r="G382" s="207">
        <v>996135.67</v>
      </c>
      <c r="H382" s="111">
        <v>996135.67</v>
      </c>
      <c r="I382" s="111">
        <v>996135.67</v>
      </c>
      <c r="J382" s="111"/>
      <c r="K382" s="111">
        <f t="shared" si="20"/>
        <v>996135.67</v>
      </c>
      <c r="L382" s="12">
        <f t="shared" si="21"/>
        <v>1</v>
      </c>
      <c r="M382" s="15"/>
      <c r="N382" s="12">
        <f t="shared" si="23"/>
        <v>0</v>
      </c>
    </row>
    <row r="383" spans="1:14" ht="25.5">
      <c r="A383" s="3">
        <f t="shared" si="22"/>
        <v>371</v>
      </c>
      <c r="B383" s="205" t="s">
        <v>470</v>
      </c>
      <c r="C383" s="206" t="s">
        <v>147</v>
      </c>
      <c r="D383" s="206" t="s">
        <v>154</v>
      </c>
      <c r="E383" s="206" t="s">
        <v>319</v>
      </c>
      <c r="F383" s="206" t="s">
        <v>192</v>
      </c>
      <c r="G383" s="207">
        <v>996135.67</v>
      </c>
      <c r="H383" s="111">
        <v>996135.67</v>
      </c>
      <c r="I383" s="111">
        <v>996135.67</v>
      </c>
      <c r="J383" s="111"/>
      <c r="K383" s="111">
        <f t="shared" si="20"/>
        <v>996135.67</v>
      </c>
      <c r="L383" s="12">
        <f t="shared" si="21"/>
        <v>1</v>
      </c>
      <c r="M383" s="15"/>
      <c r="N383" s="12">
        <f t="shared" si="23"/>
        <v>0</v>
      </c>
    </row>
    <row r="384" spans="1:14" ht="38.25">
      <c r="A384" s="3">
        <f t="shared" si="22"/>
        <v>372</v>
      </c>
      <c r="B384" s="205" t="s">
        <v>663</v>
      </c>
      <c r="C384" s="206" t="s">
        <v>147</v>
      </c>
      <c r="D384" s="206" t="s">
        <v>154</v>
      </c>
      <c r="E384" s="206" t="s">
        <v>664</v>
      </c>
      <c r="F384" s="206" t="s">
        <v>94</v>
      </c>
      <c r="G384" s="207">
        <v>551682.97</v>
      </c>
      <c r="H384" s="111">
        <v>551682.97</v>
      </c>
      <c r="I384" s="111">
        <v>551682.97</v>
      </c>
      <c r="J384" s="111"/>
      <c r="K384" s="111">
        <f t="shared" si="20"/>
        <v>551682.97</v>
      </c>
      <c r="L384" s="12">
        <f t="shared" si="21"/>
        <v>1</v>
      </c>
      <c r="M384" s="15"/>
      <c r="N384" s="12">
        <f t="shared" si="23"/>
        <v>0</v>
      </c>
    </row>
    <row r="385" spans="1:14" ht="25.5">
      <c r="A385" s="3">
        <f t="shared" si="22"/>
        <v>373</v>
      </c>
      <c r="B385" s="205" t="s">
        <v>470</v>
      </c>
      <c r="C385" s="206" t="s">
        <v>147</v>
      </c>
      <c r="D385" s="206" t="s">
        <v>154</v>
      </c>
      <c r="E385" s="206" t="s">
        <v>664</v>
      </c>
      <c r="F385" s="206" t="s">
        <v>192</v>
      </c>
      <c r="G385" s="207">
        <v>551682.97</v>
      </c>
      <c r="H385" s="111">
        <v>551682.97</v>
      </c>
      <c r="I385" s="111">
        <v>551682.97</v>
      </c>
      <c r="J385" s="111"/>
      <c r="K385" s="111">
        <f t="shared" si="20"/>
        <v>551682.97</v>
      </c>
      <c r="L385" s="12">
        <f t="shared" si="21"/>
        <v>1</v>
      </c>
      <c r="M385" s="15"/>
      <c r="N385" s="12">
        <f t="shared" si="23"/>
        <v>0</v>
      </c>
    </row>
    <row r="386" spans="1:14" ht="127.5">
      <c r="A386" s="3">
        <f t="shared" si="22"/>
        <v>374</v>
      </c>
      <c r="B386" s="205" t="s">
        <v>665</v>
      </c>
      <c r="C386" s="206" t="s">
        <v>147</v>
      </c>
      <c r="D386" s="206" t="s">
        <v>154</v>
      </c>
      <c r="E386" s="206" t="s">
        <v>320</v>
      </c>
      <c r="F386" s="206" t="s">
        <v>94</v>
      </c>
      <c r="G386" s="207">
        <v>120448000</v>
      </c>
      <c r="H386" s="111">
        <v>120448000</v>
      </c>
      <c r="I386" s="111">
        <v>120166036.77</v>
      </c>
      <c r="J386" s="111"/>
      <c r="K386" s="111">
        <f t="shared" si="20"/>
        <v>120166036.77</v>
      </c>
      <c r="L386" s="12">
        <f t="shared" si="21"/>
        <v>0.9976590459783474</v>
      </c>
      <c r="M386" s="15"/>
      <c r="N386" s="12">
        <f t="shared" si="23"/>
        <v>0</v>
      </c>
    </row>
    <row r="387" spans="1:14" ht="25.5">
      <c r="A387" s="3">
        <f t="shared" si="22"/>
        <v>375</v>
      </c>
      <c r="B387" s="205" t="s">
        <v>506</v>
      </c>
      <c r="C387" s="206" t="s">
        <v>147</v>
      </c>
      <c r="D387" s="206" t="s">
        <v>154</v>
      </c>
      <c r="E387" s="206" t="s">
        <v>320</v>
      </c>
      <c r="F387" s="206" t="s">
        <v>216</v>
      </c>
      <c r="G387" s="207">
        <v>120448000</v>
      </c>
      <c r="H387" s="111">
        <v>120448000</v>
      </c>
      <c r="I387" s="111">
        <v>120166036.77</v>
      </c>
      <c r="J387" s="111"/>
      <c r="K387" s="111">
        <f t="shared" si="20"/>
        <v>120166036.77</v>
      </c>
      <c r="L387" s="12">
        <f t="shared" si="21"/>
        <v>0.9976590459783474</v>
      </c>
      <c r="M387" s="15"/>
      <c r="N387" s="12">
        <f t="shared" si="23"/>
        <v>0</v>
      </c>
    </row>
    <row r="388" spans="1:14" ht="127.5">
      <c r="A388" s="3">
        <f t="shared" si="22"/>
        <v>376</v>
      </c>
      <c r="B388" s="205" t="s">
        <v>666</v>
      </c>
      <c r="C388" s="206" t="s">
        <v>147</v>
      </c>
      <c r="D388" s="206" t="s">
        <v>154</v>
      </c>
      <c r="E388" s="206" t="s">
        <v>321</v>
      </c>
      <c r="F388" s="206" t="s">
        <v>94</v>
      </c>
      <c r="G388" s="207">
        <v>4213000.01</v>
      </c>
      <c r="H388" s="111">
        <v>4213000.01</v>
      </c>
      <c r="I388" s="111">
        <v>4200096.54</v>
      </c>
      <c r="J388" s="111"/>
      <c r="K388" s="111">
        <f t="shared" si="20"/>
        <v>4200096.54</v>
      </c>
      <c r="L388" s="12">
        <f t="shared" si="21"/>
        <v>0.9969372252624324</v>
      </c>
      <c r="M388" s="15"/>
      <c r="N388" s="12">
        <f t="shared" si="23"/>
        <v>0</v>
      </c>
    </row>
    <row r="389" spans="1:14" ht="25.5">
      <c r="A389" s="3">
        <f t="shared" si="22"/>
        <v>377</v>
      </c>
      <c r="B389" s="205" t="s">
        <v>470</v>
      </c>
      <c r="C389" s="206" t="s">
        <v>147</v>
      </c>
      <c r="D389" s="206" t="s">
        <v>154</v>
      </c>
      <c r="E389" s="206" t="s">
        <v>321</v>
      </c>
      <c r="F389" s="206" t="s">
        <v>192</v>
      </c>
      <c r="G389" s="207">
        <v>4213000.01</v>
      </c>
      <c r="H389" s="111">
        <v>4213000.01</v>
      </c>
      <c r="I389" s="111">
        <v>4200096.54</v>
      </c>
      <c r="J389" s="111"/>
      <c r="K389" s="111">
        <f t="shared" si="20"/>
        <v>4200096.54</v>
      </c>
      <c r="L389" s="12">
        <f t="shared" si="21"/>
        <v>0.9969372252624324</v>
      </c>
      <c r="M389" s="15"/>
      <c r="N389" s="12">
        <f t="shared" si="23"/>
        <v>0</v>
      </c>
    </row>
    <row r="390" spans="1:14" ht="38.25">
      <c r="A390" s="3">
        <f t="shared" si="22"/>
        <v>378</v>
      </c>
      <c r="B390" s="205" t="s">
        <v>667</v>
      </c>
      <c r="C390" s="206" t="s">
        <v>147</v>
      </c>
      <c r="D390" s="206" t="s">
        <v>154</v>
      </c>
      <c r="E390" s="206" t="s">
        <v>322</v>
      </c>
      <c r="F390" s="206" t="s">
        <v>94</v>
      </c>
      <c r="G390" s="207">
        <v>13998000</v>
      </c>
      <c r="H390" s="111">
        <v>13998000</v>
      </c>
      <c r="I390" s="111">
        <v>12196476.42</v>
      </c>
      <c r="J390" s="111"/>
      <c r="K390" s="111">
        <f t="shared" si="20"/>
        <v>12196476.42</v>
      </c>
      <c r="L390" s="12">
        <f t="shared" si="21"/>
        <v>0.8713013587655379</v>
      </c>
      <c r="M390" s="15"/>
      <c r="N390" s="12">
        <f t="shared" si="23"/>
        <v>0</v>
      </c>
    </row>
    <row r="391" spans="1:14" ht="25.5">
      <c r="A391" s="3">
        <f t="shared" si="22"/>
        <v>379</v>
      </c>
      <c r="B391" s="205" t="s">
        <v>470</v>
      </c>
      <c r="C391" s="206" t="s">
        <v>147</v>
      </c>
      <c r="D391" s="206" t="s">
        <v>154</v>
      </c>
      <c r="E391" s="206" t="s">
        <v>322</v>
      </c>
      <c r="F391" s="206" t="s">
        <v>192</v>
      </c>
      <c r="G391" s="207">
        <v>13998000</v>
      </c>
      <c r="H391" s="111">
        <v>13998000</v>
      </c>
      <c r="I391" s="111">
        <v>12196476.42</v>
      </c>
      <c r="J391" s="111"/>
      <c r="K391" s="111">
        <f t="shared" si="20"/>
        <v>12196476.42</v>
      </c>
      <c r="L391" s="12">
        <f t="shared" si="21"/>
        <v>0.8713013587655379</v>
      </c>
      <c r="M391" s="15"/>
      <c r="N391" s="12">
        <f t="shared" si="23"/>
        <v>0</v>
      </c>
    </row>
    <row r="392" spans="1:14" ht="76.5">
      <c r="A392" s="3">
        <f t="shared" si="22"/>
        <v>380</v>
      </c>
      <c r="B392" s="205" t="s">
        <v>668</v>
      </c>
      <c r="C392" s="206" t="s">
        <v>147</v>
      </c>
      <c r="D392" s="206" t="s">
        <v>154</v>
      </c>
      <c r="E392" s="206" t="s">
        <v>323</v>
      </c>
      <c r="F392" s="206" t="s">
        <v>94</v>
      </c>
      <c r="G392" s="207">
        <v>512200</v>
      </c>
      <c r="H392" s="111">
        <v>512200</v>
      </c>
      <c r="I392" s="111">
        <v>512200</v>
      </c>
      <c r="J392" s="111"/>
      <c r="K392" s="111">
        <f t="shared" si="20"/>
        <v>512200</v>
      </c>
      <c r="L392" s="12">
        <f t="shared" si="21"/>
        <v>1</v>
      </c>
      <c r="M392" s="15"/>
      <c r="N392" s="12">
        <f t="shared" si="23"/>
        <v>0</v>
      </c>
    </row>
    <row r="393" spans="1:14" ht="25.5">
      <c r="A393" s="3">
        <f t="shared" si="22"/>
        <v>381</v>
      </c>
      <c r="B393" s="205" t="s">
        <v>470</v>
      </c>
      <c r="C393" s="206" t="s">
        <v>147</v>
      </c>
      <c r="D393" s="206" t="s">
        <v>154</v>
      </c>
      <c r="E393" s="206" t="s">
        <v>323</v>
      </c>
      <c r="F393" s="206" t="s">
        <v>192</v>
      </c>
      <c r="G393" s="207">
        <v>512200</v>
      </c>
      <c r="H393" s="111">
        <v>512200</v>
      </c>
      <c r="I393" s="111">
        <v>512200</v>
      </c>
      <c r="J393" s="111"/>
      <c r="K393" s="111">
        <f t="shared" si="20"/>
        <v>512200</v>
      </c>
      <c r="L393" s="12">
        <f t="shared" si="21"/>
        <v>1</v>
      </c>
      <c r="M393" s="15"/>
      <c r="N393" s="12">
        <f t="shared" si="23"/>
        <v>0</v>
      </c>
    </row>
    <row r="394" spans="1:14" ht="63.75">
      <c r="A394" s="3">
        <f t="shared" si="22"/>
        <v>382</v>
      </c>
      <c r="B394" s="205" t="s">
        <v>669</v>
      </c>
      <c r="C394" s="206" t="s">
        <v>147</v>
      </c>
      <c r="D394" s="206" t="s">
        <v>154</v>
      </c>
      <c r="E394" s="206" t="s">
        <v>324</v>
      </c>
      <c r="F394" s="206" t="s">
        <v>94</v>
      </c>
      <c r="G394" s="207">
        <v>634500</v>
      </c>
      <c r="H394" s="111">
        <v>634500</v>
      </c>
      <c r="I394" s="111">
        <v>634500</v>
      </c>
      <c r="J394" s="111"/>
      <c r="K394" s="111">
        <f t="shared" si="20"/>
        <v>634500</v>
      </c>
      <c r="L394" s="12">
        <f t="shared" si="21"/>
        <v>1</v>
      </c>
      <c r="M394" s="15"/>
      <c r="N394" s="12">
        <f t="shared" si="23"/>
        <v>0</v>
      </c>
    </row>
    <row r="395" spans="1:14" ht="25.5">
      <c r="A395" s="3">
        <f t="shared" si="22"/>
        <v>383</v>
      </c>
      <c r="B395" s="205" t="s">
        <v>470</v>
      </c>
      <c r="C395" s="206" t="s">
        <v>147</v>
      </c>
      <c r="D395" s="206" t="s">
        <v>154</v>
      </c>
      <c r="E395" s="206" t="s">
        <v>324</v>
      </c>
      <c r="F395" s="206" t="s">
        <v>192</v>
      </c>
      <c r="G395" s="207">
        <v>634500</v>
      </c>
      <c r="H395" s="111">
        <v>634500</v>
      </c>
      <c r="I395" s="111">
        <v>634500</v>
      </c>
      <c r="J395" s="111"/>
      <c r="K395" s="111">
        <f t="shared" si="20"/>
        <v>634500</v>
      </c>
      <c r="L395" s="12">
        <f t="shared" si="21"/>
        <v>1</v>
      </c>
      <c r="M395" s="15"/>
      <c r="N395" s="12">
        <f t="shared" si="23"/>
        <v>0</v>
      </c>
    </row>
    <row r="396" spans="1:14" ht="38.25">
      <c r="A396" s="3">
        <f t="shared" si="22"/>
        <v>384</v>
      </c>
      <c r="B396" s="205" t="s">
        <v>670</v>
      </c>
      <c r="C396" s="206" t="s">
        <v>147</v>
      </c>
      <c r="D396" s="206" t="s">
        <v>154</v>
      </c>
      <c r="E396" s="206" t="s">
        <v>671</v>
      </c>
      <c r="F396" s="206" t="s">
        <v>94</v>
      </c>
      <c r="G396" s="207">
        <v>598400</v>
      </c>
      <c r="H396" s="111">
        <v>598400</v>
      </c>
      <c r="I396" s="111">
        <v>598400</v>
      </c>
      <c r="J396" s="111"/>
      <c r="K396" s="111">
        <f t="shared" si="20"/>
        <v>598400</v>
      </c>
      <c r="L396" s="12">
        <f t="shared" si="21"/>
        <v>1</v>
      </c>
      <c r="M396" s="15"/>
      <c r="N396" s="12">
        <f t="shared" si="23"/>
        <v>0</v>
      </c>
    </row>
    <row r="397" spans="1:14" ht="25.5">
      <c r="A397" s="3">
        <f t="shared" si="22"/>
        <v>385</v>
      </c>
      <c r="B397" s="205" t="s">
        <v>470</v>
      </c>
      <c r="C397" s="206" t="s">
        <v>147</v>
      </c>
      <c r="D397" s="206" t="s">
        <v>154</v>
      </c>
      <c r="E397" s="206" t="s">
        <v>671</v>
      </c>
      <c r="F397" s="206" t="s">
        <v>192</v>
      </c>
      <c r="G397" s="207">
        <v>598400</v>
      </c>
      <c r="H397" s="111">
        <v>598400</v>
      </c>
      <c r="I397" s="111">
        <v>598400</v>
      </c>
      <c r="J397" s="111"/>
      <c r="K397" s="111">
        <f t="shared" si="20"/>
        <v>598400</v>
      </c>
      <c r="L397" s="12">
        <f t="shared" si="21"/>
        <v>1</v>
      </c>
      <c r="M397" s="15"/>
      <c r="N397" s="12">
        <f t="shared" si="23"/>
        <v>0</v>
      </c>
    </row>
    <row r="398" spans="1:14" ht="51">
      <c r="A398" s="3">
        <f t="shared" si="22"/>
        <v>386</v>
      </c>
      <c r="B398" s="205" t="s">
        <v>672</v>
      </c>
      <c r="C398" s="206" t="s">
        <v>147</v>
      </c>
      <c r="D398" s="206" t="s">
        <v>154</v>
      </c>
      <c r="E398" s="206" t="s">
        <v>673</v>
      </c>
      <c r="F398" s="206" t="s">
        <v>94</v>
      </c>
      <c r="G398" s="207">
        <v>512821</v>
      </c>
      <c r="H398" s="111">
        <v>512821</v>
      </c>
      <c r="I398" s="111">
        <v>512821</v>
      </c>
      <c r="J398" s="111"/>
      <c r="K398" s="111">
        <f aca="true" t="shared" si="24" ref="K398:K461">I398+J398</f>
        <v>512821</v>
      </c>
      <c r="L398" s="12">
        <f aca="true" t="shared" si="25" ref="L398:L461">K398/H398</f>
        <v>1</v>
      </c>
      <c r="M398" s="15"/>
      <c r="N398" s="12">
        <f aca="true" t="shared" si="26" ref="N398:N461">M398/L398</f>
        <v>0</v>
      </c>
    </row>
    <row r="399" spans="1:14" ht="25.5">
      <c r="A399" s="3">
        <f aca="true" t="shared" si="27" ref="A399:A462">A398+1</f>
        <v>387</v>
      </c>
      <c r="B399" s="205" t="s">
        <v>470</v>
      </c>
      <c r="C399" s="206" t="s">
        <v>147</v>
      </c>
      <c r="D399" s="206" t="s">
        <v>154</v>
      </c>
      <c r="E399" s="206" t="s">
        <v>673</v>
      </c>
      <c r="F399" s="206" t="s">
        <v>192</v>
      </c>
      <c r="G399" s="207">
        <v>512821</v>
      </c>
      <c r="H399" s="111">
        <v>512821</v>
      </c>
      <c r="I399" s="111">
        <v>512821</v>
      </c>
      <c r="J399" s="111"/>
      <c r="K399" s="111">
        <f t="shared" si="24"/>
        <v>512821</v>
      </c>
      <c r="L399" s="12">
        <f t="shared" si="25"/>
        <v>1</v>
      </c>
      <c r="M399" s="15"/>
      <c r="N399" s="12">
        <f t="shared" si="26"/>
        <v>0</v>
      </c>
    </row>
    <row r="400" spans="1:14" ht="38.25">
      <c r="A400" s="3">
        <f t="shared" si="27"/>
        <v>388</v>
      </c>
      <c r="B400" s="205" t="s">
        <v>674</v>
      </c>
      <c r="C400" s="206" t="s">
        <v>147</v>
      </c>
      <c r="D400" s="206" t="s">
        <v>154</v>
      </c>
      <c r="E400" s="206" t="s">
        <v>325</v>
      </c>
      <c r="F400" s="206" t="s">
        <v>94</v>
      </c>
      <c r="G400" s="207">
        <v>1396000</v>
      </c>
      <c r="H400" s="111">
        <v>1396000</v>
      </c>
      <c r="I400" s="111">
        <v>0</v>
      </c>
      <c r="J400" s="111">
        <f>J401</f>
        <v>1396000</v>
      </c>
      <c r="K400" s="111">
        <f t="shared" si="24"/>
        <v>1396000</v>
      </c>
      <c r="L400" s="12">
        <f t="shared" si="25"/>
        <v>1</v>
      </c>
      <c r="M400" s="15"/>
      <c r="N400" s="12">
        <f t="shared" si="26"/>
        <v>0</v>
      </c>
    </row>
    <row r="401" spans="1:14" ht="25.5">
      <c r="A401" s="3">
        <f t="shared" si="27"/>
        <v>389</v>
      </c>
      <c r="B401" s="205" t="s">
        <v>470</v>
      </c>
      <c r="C401" s="206" t="s">
        <v>147</v>
      </c>
      <c r="D401" s="206" t="s">
        <v>154</v>
      </c>
      <c r="E401" s="206" t="s">
        <v>325</v>
      </c>
      <c r="F401" s="206" t="s">
        <v>192</v>
      </c>
      <c r="G401" s="207">
        <v>1396000</v>
      </c>
      <c r="H401" s="111">
        <v>1396000</v>
      </c>
      <c r="I401" s="111">
        <v>0</v>
      </c>
      <c r="J401" s="111">
        <v>1396000</v>
      </c>
      <c r="K401" s="111">
        <f t="shared" si="24"/>
        <v>1396000</v>
      </c>
      <c r="L401" s="12">
        <f t="shared" si="25"/>
        <v>1</v>
      </c>
      <c r="M401" s="15"/>
      <c r="N401" s="12">
        <f t="shared" si="26"/>
        <v>0</v>
      </c>
    </row>
    <row r="402" spans="1:14" ht="102">
      <c r="A402" s="3">
        <f t="shared" si="27"/>
        <v>390</v>
      </c>
      <c r="B402" s="205" t="s">
        <v>675</v>
      </c>
      <c r="C402" s="206" t="s">
        <v>147</v>
      </c>
      <c r="D402" s="206" t="s">
        <v>154</v>
      </c>
      <c r="E402" s="206" t="s">
        <v>326</v>
      </c>
      <c r="F402" s="206" t="s">
        <v>94</v>
      </c>
      <c r="G402" s="207">
        <v>545431</v>
      </c>
      <c r="H402" s="111">
        <v>545431</v>
      </c>
      <c r="I402" s="111">
        <v>0</v>
      </c>
      <c r="J402" s="111">
        <f>J403</f>
        <v>545431</v>
      </c>
      <c r="K402" s="111">
        <f t="shared" si="24"/>
        <v>545431</v>
      </c>
      <c r="L402" s="12">
        <f t="shared" si="25"/>
        <v>1</v>
      </c>
      <c r="M402" s="15"/>
      <c r="N402" s="12">
        <f t="shared" si="26"/>
        <v>0</v>
      </c>
    </row>
    <row r="403" spans="1:14" ht="25.5">
      <c r="A403" s="3">
        <f t="shared" si="27"/>
        <v>391</v>
      </c>
      <c r="B403" s="205" t="s">
        <v>470</v>
      </c>
      <c r="C403" s="206" t="s">
        <v>147</v>
      </c>
      <c r="D403" s="206" t="s">
        <v>154</v>
      </c>
      <c r="E403" s="206" t="s">
        <v>326</v>
      </c>
      <c r="F403" s="206" t="s">
        <v>192</v>
      </c>
      <c r="G403" s="207">
        <v>545431</v>
      </c>
      <c r="H403" s="111">
        <v>545431</v>
      </c>
      <c r="I403" s="111">
        <v>0</v>
      </c>
      <c r="J403" s="111">
        <v>545431</v>
      </c>
      <c r="K403" s="111">
        <f t="shared" si="24"/>
        <v>545431</v>
      </c>
      <c r="L403" s="12">
        <f t="shared" si="25"/>
        <v>1</v>
      </c>
      <c r="M403" s="15"/>
      <c r="N403" s="12">
        <f t="shared" si="26"/>
        <v>0</v>
      </c>
    </row>
    <row r="404" spans="1:14" ht="38.25">
      <c r="A404" s="3">
        <f t="shared" si="27"/>
        <v>392</v>
      </c>
      <c r="B404" s="205" t="s">
        <v>676</v>
      </c>
      <c r="C404" s="206" t="s">
        <v>147</v>
      </c>
      <c r="D404" s="206" t="s">
        <v>154</v>
      </c>
      <c r="E404" s="206" t="s">
        <v>327</v>
      </c>
      <c r="F404" s="206" t="s">
        <v>94</v>
      </c>
      <c r="G404" s="207">
        <v>20000</v>
      </c>
      <c r="H404" s="111">
        <v>20000</v>
      </c>
      <c r="I404" s="111">
        <v>20000</v>
      </c>
      <c r="J404" s="111"/>
      <c r="K404" s="111">
        <f t="shared" si="24"/>
        <v>20000</v>
      </c>
      <c r="L404" s="12">
        <f t="shared" si="25"/>
        <v>1</v>
      </c>
      <c r="M404" s="15"/>
      <c r="N404" s="12">
        <f t="shared" si="26"/>
        <v>0</v>
      </c>
    </row>
    <row r="405" spans="1:14" ht="51">
      <c r="A405" s="3">
        <f t="shared" si="27"/>
        <v>393</v>
      </c>
      <c r="B405" s="205" t="s">
        <v>677</v>
      </c>
      <c r="C405" s="206" t="s">
        <v>147</v>
      </c>
      <c r="D405" s="206" t="s">
        <v>154</v>
      </c>
      <c r="E405" s="206" t="s">
        <v>678</v>
      </c>
      <c r="F405" s="206" t="s">
        <v>94</v>
      </c>
      <c r="G405" s="207">
        <v>20000</v>
      </c>
      <c r="H405" s="111">
        <v>20000</v>
      </c>
      <c r="I405" s="111">
        <v>20000</v>
      </c>
      <c r="J405" s="111"/>
      <c r="K405" s="111">
        <f t="shared" si="24"/>
        <v>20000</v>
      </c>
      <c r="L405" s="12">
        <f t="shared" si="25"/>
        <v>1</v>
      </c>
      <c r="M405" s="15"/>
      <c r="N405" s="12">
        <f t="shared" si="26"/>
        <v>0</v>
      </c>
    </row>
    <row r="406" spans="1:15" ht="25.5">
      <c r="A406" s="3">
        <f t="shared" si="27"/>
        <v>394</v>
      </c>
      <c r="B406" s="205" t="s">
        <v>470</v>
      </c>
      <c r="C406" s="206" t="s">
        <v>147</v>
      </c>
      <c r="D406" s="206" t="s">
        <v>154</v>
      </c>
      <c r="E406" s="206" t="s">
        <v>678</v>
      </c>
      <c r="F406" s="206" t="s">
        <v>192</v>
      </c>
      <c r="G406" s="207">
        <v>20000</v>
      </c>
      <c r="H406" s="111">
        <v>20000</v>
      </c>
      <c r="I406" s="111">
        <v>20000</v>
      </c>
      <c r="J406" s="111"/>
      <c r="K406" s="111">
        <f t="shared" si="24"/>
        <v>20000</v>
      </c>
      <c r="L406" s="12">
        <f t="shared" si="25"/>
        <v>1</v>
      </c>
      <c r="M406" s="15"/>
      <c r="N406" s="12">
        <f t="shared" si="26"/>
        <v>0</v>
      </c>
      <c r="O406" s="10" t="e">
        <f>O155+O157+O160+O200+O263+O271+O274+O372+#REF!</f>
        <v>#REF!</v>
      </c>
    </row>
    <row r="407" spans="1:14" ht="12.75">
      <c r="A407" s="3">
        <f t="shared" si="27"/>
        <v>395</v>
      </c>
      <c r="B407" s="205" t="s">
        <v>402</v>
      </c>
      <c r="C407" s="206" t="s">
        <v>147</v>
      </c>
      <c r="D407" s="206" t="s">
        <v>72</v>
      </c>
      <c r="E407" s="206" t="s">
        <v>93</v>
      </c>
      <c r="F407" s="206" t="s">
        <v>94</v>
      </c>
      <c r="G407" s="207">
        <v>16947835.1</v>
      </c>
      <c r="H407" s="111">
        <v>16947835.1</v>
      </c>
      <c r="I407" s="111">
        <v>16207402.72</v>
      </c>
      <c r="J407" s="111"/>
      <c r="K407" s="111">
        <f t="shared" si="24"/>
        <v>16207402.72</v>
      </c>
      <c r="L407" s="12">
        <f t="shared" si="25"/>
        <v>0.9563110936806317</v>
      </c>
      <c r="M407" s="15"/>
      <c r="N407" s="12">
        <f t="shared" si="26"/>
        <v>0</v>
      </c>
    </row>
    <row r="408" spans="1:14" ht="38.25">
      <c r="A408" s="3">
        <f t="shared" si="27"/>
        <v>396</v>
      </c>
      <c r="B408" s="205" t="s">
        <v>640</v>
      </c>
      <c r="C408" s="206" t="s">
        <v>147</v>
      </c>
      <c r="D408" s="206" t="s">
        <v>72</v>
      </c>
      <c r="E408" s="206" t="s">
        <v>296</v>
      </c>
      <c r="F408" s="206" t="s">
        <v>94</v>
      </c>
      <c r="G408" s="207">
        <v>16760518.1</v>
      </c>
      <c r="H408" s="111">
        <v>16760518.1</v>
      </c>
      <c r="I408" s="111">
        <v>16020085.72</v>
      </c>
      <c r="J408" s="111"/>
      <c r="K408" s="111">
        <f t="shared" si="24"/>
        <v>16020085.72</v>
      </c>
      <c r="L408" s="12">
        <f t="shared" si="25"/>
        <v>0.9558228226846998</v>
      </c>
      <c r="M408" s="15"/>
      <c r="N408" s="12">
        <f t="shared" si="26"/>
        <v>0</v>
      </c>
    </row>
    <row r="409" spans="1:14" ht="38.25">
      <c r="A409" s="3">
        <f t="shared" si="27"/>
        <v>397</v>
      </c>
      <c r="B409" s="205" t="s">
        <v>676</v>
      </c>
      <c r="C409" s="206" t="s">
        <v>147</v>
      </c>
      <c r="D409" s="206" t="s">
        <v>72</v>
      </c>
      <c r="E409" s="206" t="s">
        <v>327</v>
      </c>
      <c r="F409" s="206" t="s">
        <v>94</v>
      </c>
      <c r="G409" s="207">
        <v>16049518.1</v>
      </c>
      <c r="H409" s="111">
        <v>16049518.1</v>
      </c>
      <c r="I409" s="111">
        <v>15372759.21</v>
      </c>
      <c r="J409" s="111"/>
      <c r="K409" s="111">
        <f t="shared" si="24"/>
        <v>15372759.21</v>
      </c>
      <c r="L409" s="12">
        <f t="shared" si="25"/>
        <v>0.9578330710128924</v>
      </c>
      <c r="M409" s="15"/>
      <c r="N409" s="12">
        <f t="shared" si="26"/>
        <v>0</v>
      </c>
    </row>
    <row r="410" spans="1:14" ht="25.5">
      <c r="A410" s="3">
        <f t="shared" si="27"/>
        <v>398</v>
      </c>
      <c r="B410" s="205" t="s">
        <v>679</v>
      </c>
      <c r="C410" s="206" t="s">
        <v>147</v>
      </c>
      <c r="D410" s="206" t="s">
        <v>72</v>
      </c>
      <c r="E410" s="206" t="s">
        <v>328</v>
      </c>
      <c r="F410" s="206" t="s">
        <v>94</v>
      </c>
      <c r="G410" s="207">
        <v>6666401.3</v>
      </c>
      <c r="H410" s="111">
        <v>6666401.3</v>
      </c>
      <c r="I410" s="111">
        <v>6056686.15</v>
      </c>
      <c r="J410" s="111"/>
      <c r="K410" s="111">
        <f t="shared" si="24"/>
        <v>6056686.15</v>
      </c>
      <c r="L410" s="12">
        <f t="shared" si="25"/>
        <v>0.908539086898354</v>
      </c>
      <c r="M410" s="15"/>
      <c r="N410" s="12">
        <f t="shared" si="26"/>
        <v>0</v>
      </c>
    </row>
    <row r="411" spans="1:14" ht="25.5">
      <c r="A411" s="3">
        <f t="shared" si="27"/>
        <v>399</v>
      </c>
      <c r="B411" s="205" t="s">
        <v>470</v>
      </c>
      <c r="C411" s="206" t="s">
        <v>147</v>
      </c>
      <c r="D411" s="206" t="s">
        <v>72</v>
      </c>
      <c r="E411" s="206" t="s">
        <v>328</v>
      </c>
      <c r="F411" s="206" t="s">
        <v>192</v>
      </c>
      <c r="G411" s="207">
        <v>6666401.3</v>
      </c>
      <c r="H411" s="111">
        <v>6666401.3</v>
      </c>
      <c r="I411" s="111">
        <v>6056686.15</v>
      </c>
      <c r="J411" s="111"/>
      <c r="K411" s="111">
        <f t="shared" si="24"/>
        <v>6056686.15</v>
      </c>
      <c r="L411" s="12">
        <f t="shared" si="25"/>
        <v>0.908539086898354</v>
      </c>
      <c r="M411" s="15"/>
      <c r="N411" s="12">
        <f t="shared" si="26"/>
        <v>0</v>
      </c>
    </row>
    <row r="412" spans="1:14" ht="25.5">
      <c r="A412" s="3">
        <f t="shared" si="27"/>
        <v>400</v>
      </c>
      <c r="B412" s="205" t="s">
        <v>680</v>
      </c>
      <c r="C412" s="206" t="s">
        <v>147</v>
      </c>
      <c r="D412" s="206" t="s">
        <v>72</v>
      </c>
      <c r="E412" s="206" t="s">
        <v>329</v>
      </c>
      <c r="F412" s="206" t="s">
        <v>94</v>
      </c>
      <c r="G412" s="207">
        <v>1061516.8</v>
      </c>
      <c r="H412" s="111">
        <v>1061516.8</v>
      </c>
      <c r="I412" s="111">
        <v>994473.66</v>
      </c>
      <c r="J412" s="111"/>
      <c r="K412" s="111">
        <f t="shared" si="24"/>
        <v>994473.66</v>
      </c>
      <c r="L412" s="12">
        <f t="shared" si="25"/>
        <v>0.9368421300539003</v>
      </c>
      <c r="M412" s="15"/>
      <c r="N412" s="12">
        <f t="shared" si="26"/>
        <v>0</v>
      </c>
    </row>
    <row r="413" spans="1:14" ht="25.5">
      <c r="A413" s="3">
        <f t="shared" si="27"/>
        <v>401</v>
      </c>
      <c r="B413" s="205" t="s">
        <v>470</v>
      </c>
      <c r="C413" s="206" t="s">
        <v>147</v>
      </c>
      <c r="D413" s="206" t="s">
        <v>72</v>
      </c>
      <c r="E413" s="206" t="s">
        <v>329</v>
      </c>
      <c r="F413" s="206" t="s">
        <v>192</v>
      </c>
      <c r="G413" s="207">
        <v>1061516.8</v>
      </c>
      <c r="H413" s="111">
        <v>1061516.8</v>
      </c>
      <c r="I413" s="111">
        <v>994473.66</v>
      </c>
      <c r="J413" s="111"/>
      <c r="K413" s="111">
        <f t="shared" si="24"/>
        <v>994473.66</v>
      </c>
      <c r="L413" s="12">
        <f t="shared" si="25"/>
        <v>0.9368421300539003</v>
      </c>
      <c r="M413" s="15"/>
      <c r="N413" s="12">
        <f t="shared" si="26"/>
        <v>0</v>
      </c>
    </row>
    <row r="414" spans="1:14" ht="51">
      <c r="A414" s="3">
        <f t="shared" si="27"/>
        <v>402</v>
      </c>
      <c r="B414" s="205" t="s">
        <v>677</v>
      </c>
      <c r="C414" s="206" t="s">
        <v>147</v>
      </c>
      <c r="D414" s="206" t="s">
        <v>72</v>
      </c>
      <c r="E414" s="206" t="s">
        <v>678</v>
      </c>
      <c r="F414" s="206" t="s">
        <v>94</v>
      </c>
      <c r="G414" s="207">
        <v>80000</v>
      </c>
      <c r="H414" s="111">
        <v>80000</v>
      </c>
      <c r="I414" s="111">
        <v>80000</v>
      </c>
      <c r="J414" s="111"/>
      <c r="K414" s="111">
        <f t="shared" si="24"/>
        <v>80000</v>
      </c>
      <c r="L414" s="12">
        <f t="shared" si="25"/>
        <v>1</v>
      </c>
      <c r="M414" s="15"/>
      <c r="N414" s="12">
        <f t="shared" si="26"/>
        <v>0</v>
      </c>
    </row>
    <row r="415" spans="1:14" ht="25.5">
      <c r="A415" s="3">
        <f t="shared" si="27"/>
        <v>403</v>
      </c>
      <c r="B415" s="205" t="s">
        <v>470</v>
      </c>
      <c r="C415" s="206" t="s">
        <v>147</v>
      </c>
      <c r="D415" s="206" t="s">
        <v>72</v>
      </c>
      <c r="E415" s="206" t="s">
        <v>678</v>
      </c>
      <c r="F415" s="206" t="s">
        <v>192</v>
      </c>
      <c r="G415" s="207">
        <v>80000</v>
      </c>
      <c r="H415" s="111">
        <v>80000</v>
      </c>
      <c r="I415" s="111">
        <v>80000</v>
      </c>
      <c r="J415" s="111"/>
      <c r="K415" s="111">
        <f t="shared" si="24"/>
        <v>80000</v>
      </c>
      <c r="L415" s="12">
        <f t="shared" si="25"/>
        <v>1</v>
      </c>
      <c r="M415" s="15"/>
      <c r="N415" s="12">
        <f t="shared" si="26"/>
        <v>0</v>
      </c>
    </row>
    <row r="416" spans="1:14" ht="25.5">
      <c r="A416" s="3">
        <f t="shared" si="27"/>
        <v>404</v>
      </c>
      <c r="B416" s="205" t="s">
        <v>681</v>
      </c>
      <c r="C416" s="206" t="s">
        <v>147</v>
      </c>
      <c r="D416" s="206" t="s">
        <v>72</v>
      </c>
      <c r="E416" s="206" t="s">
        <v>330</v>
      </c>
      <c r="F416" s="206" t="s">
        <v>94</v>
      </c>
      <c r="G416" s="207">
        <v>8241600</v>
      </c>
      <c r="H416" s="111">
        <v>8241600</v>
      </c>
      <c r="I416" s="111">
        <v>8241599.4</v>
      </c>
      <c r="J416" s="111"/>
      <c r="K416" s="111">
        <f t="shared" si="24"/>
        <v>8241599.4</v>
      </c>
      <c r="L416" s="12">
        <f t="shared" si="25"/>
        <v>0.9999999271986023</v>
      </c>
      <c r="M416" s="15"/>
      <c r="N416" s="12">
        <f t="shared" si="26"/>
        <v>0</v>
      </c>
    </row>
    <row r="417" spans="1:14" ht="25.5">
      <c r="A417" s="3">
        <f t="shared" si="27"/>
        <v>405</v>
      </c>
      <c r="B417" s="205" t="s">
        <v>470</v>
      </c>
      <c r="C417" s="206" t="s">
        <v>147</v>
      </c>
      <c r="D417" s="206" t="s">
        <v>72</v>
      </c>
      <c r="E417" s="206" t="s">
        <v>330</v>
      </c>
      <c r="F417" s="206" t="s">
        <v>192</v>
      </c>
      <c r="G417" s="207">
        <v>8241600</v>
      </c>
      <c r="H417" s="111">
        <v>8241600</v>
      </c>
      <c r="I417" s="111">
        <v>8241599.4</v>
      </c>
      <c r="J417" s="111"/>
      <c r="K417" s="111">
        <f t="shared" si="24"/>
        <v>8241599.4</v>
      </c>
      <c r="L417" s="12">
        <f t="shared" si="25"/>
        <v>0.9999999271986023</v>
      </c>
      <c r="M417" s="15"/>
      <c r="N417" s="12">
        <f t="shared" si="26"/>
        <v>0</v>
      </c>
    </row>
    <row r="418" spans="1:14" ht="38.25">
      <c r="A418" s="3">
        <f t="shared" si="27"/>
        <v>406</v>
      </c>
      <c r="B418" s="205" t="s">
        <v>682</v>
      </c>
      <c r="C418" s="206" t="s">
        <v>147</v>
      </c>
      <c r="D418" s="206" t="s">
        <v>72</v>
      </c>
      <c r="E418" s="206" t="s">
        <v>331</v>
      </c>
      <c r="F418" s="206" t="s">
        <v>94</v>
      </c>
      <c r="G418" s="207">
        <v>711000</v>
      </c>
      <c r="H418" s="111">
        <v>711000</v>
      </c>
      <c r="I418" s="111">
        <v>647326.51</v>
      </c>
      <c r="J418" s="111"/>
      <c r="K418" s="111">
        <f t="shared" si="24"/>
        <v>647326.51</v>
      </c>
      <c r="L418" s="12">
        <f t="shared" si="25"/>
        <v>0.9104451617440226</v>
      </c>
      <c r="M418" s="15"/>
      <c r="N418" s="12">
        <f t="shared" si="26"/>
        <v>0</v>
      </c>
    </row>
    <row r="419" spans="1:14" ht="38.25">
      <c r="A419" s="3">
        <f t="shared" si="27"/>
        <v>407</v>
      </c>
      <c r="B419" s="205" t="s">
        <v>683</v>
      </c>
      <c r="C419" s="206" t="s">
        <v>147</v>
      </c>
      <c r="D419" s="206" t="s">
        <v>72</v>
      </c>
      <c r="E419" s="206" t="s">
        <v>332</v>
      </c>
      <c r="F419" s="206" t="s">
        <v>94</v>
      </c>
      <c r="G419" s="207">
        <v>150000</v>
      </c>
      <c r="H419" s="111">
        <v>150000</v>
      </c>
      <c r="I419" s="111">
        <v>149999.69</v>
      </c>
      <c r="J419" s="111"/>
      <c r="K419" s="111">
        <f t="shared" si="24"/>
        <v>149999.69</v>
      </c>
      <c r="L419" s="12">
        <f t="shared" si="25"/>
        <v>0.9999979333333333</v>
      </c>
      <c r="M419" s="15"/>
      <c r="N419" s="12">
        <f t="shared" si="26"/>
        <v>0</v>
      </c>
    </row>
    <row r="420" spans="1:14" ht="25.5">
      <c r="A420" s="3">
        <f t="shared" si="27"/>
        <v>408</v>
      </c>
      <c r="B420" s="205" t="s">
        <v>470</v>
      </c>
      <c r="C420" s="206" t="s">
        <v>147</v>
      </c>
      <c r="D420" s="206" t="s">
        <v>72</v>
      </c>
      <c r="E420" s="206" t="s">
        <v>332</v>
      </c>
      <c r="F420" s="206" t="s">
        <v>192</v>
      </c>
      <c r="G420" s="207">
        <v>150000</v>
      </c>
      <c r="H420" s="111">
        <v>150000</v>
      </c>
      <c r="I420" s="111">
        <v>149999.69</v>
      </c>
      <c r="J420" s="111"/>
      <c r="K420" s="111">
        <f t="shared" si="24"/>
        <v>149999.69</v>
      </c>
      <c r="L420" s="12">
        <f t="shared" si="25"/>
        <v>0.9999979333333333</v>
      </c>
      <c r="M420" s="15"/>
      <c r="N420" s="12">
        <f t="shared" si="26"/>
        <v>0</v>
      </c>
    </row>
    <row r="421" spans="1:14" ht="38.25">
      <c r="A421" s="3">
        <f t="shared" si="27"/>
        <v>409</v>
      </c>
      <c r="B421" s="205" t="s">
        <v>684</v>
      </c>
      <c r="C421" s="206" t="s">
        <v>147</v>
      </c>
      <c r="D421" s="206" t="s">
        <v>72</v>
      </c>
      <c r="E421" s="206" t="s">
        <v>333</v>
      </c>
      <c r="F421" s="206" t="s">
        <v>94</v>
      </c>
      <c r="G421" s="207">
        <v>230000</v>
      </c>
      <c r="H421" s="111">
        <v>230000</v>
      </c>
      <c r="I421" s="111">
        <v>219600</v>
      </c>
      <c r="J421" s="111"/>
      <c r="K421" s="111">
        <f t="shared" si="24"/>
        <v>219600</v>
      </c>
      <c r="L421" s="12">
        <f t="shared" si="25"/>
        <v>0.9547826086956521</v>
      </c>
      <c r="M421" s="15"/>
      <c r="N421" s="12">
        <f t="shared" si="26"/>
        <v>0</v>
      </c>
    </row>
    <row r="422" spans="1:14" ht="25.5">
      <c r="A422" s="3">
        <f t="shared" si="27"/>
        <v>410</v>
      </c>
      <c r="B422" s="205" t="s">
        <v>470</v>
      </c>
      <c r="C422" s="206" t="s">
        <v>147</v>
      </c>
      <c r="D422" s="206" t="s">
        <v>72</v>
      </c>
      <c r="E422" s="206" t="s">
        <v>333</v>
      </c>
      <c r="F422" s="206" t="s">
        <v>192</v>
      </c>
      <c r="G422" s="207">
        <v>230000</v>
      </c>
      <c r="H422" s="111">
        <v>230000</v>
      </c>
      <c r="I422" s="111">
        <v>219600</v>
      </c>
      <c r="J422" s="111"/>
      <c r="K422" s="111">
        <f t="shared" si="24"/>
        <v>219600</v>
      </c>
      <c r="L422" s="12">
        <f t="shared" si="25"/>
        <v>0.9547826086956521</v>
      </c>
      <c r="M422" s="15"/>
      <c r="N422" s="12">
        <f t="shared" si="26"/>
        <v>0</v>
      </c>
    </row>
    <row r="423" spans="1:14" ht="38.25">
      <c r="A423" s="3">
        <f t="shared" si="27"/>
        <v>411</v>
      </c>
      <c r="B423" s="205" t="s">
        <v>685</v>
      </c>
      <c r="C423" s="206" t="s">
        <v>147</v>
      </c>
      <c r="D423" s="206" t="s">
        <v>72</v>
      </c>
      <c r="E423" s="206" t="s">
        <v>334</v>
      </c>
      <c r="F423" s="206" t="s">
        <v>94</v>
      </c>
      <c r="G423" s="207">
        <v>326000</v>
      </c>
      <c r="H423" s="111">
        <v>326000</v>
      </c>
      <c r="I423" s="111">
        <v>277726.82</v>
      </c>
      <c r="J423" s="111"/>
      <c r="K423" s="111">
        <f t="shared" si="24"/>
        <v>277726.82</v>
      </c>
      <c r="L423" s="12">
        <f t="shared" si="25"/>
        <v>0.8519227607361963</v>
      </c>
      <c r="M423" s="15"/>
      <c r="N423" s="12">
        <f t="shared" si="26"/>
        <v>0</v>
      </c>
    </row>
    <row r="424" spans="1:14" ht="25.5">
      <c r="A424" s="3">
        <f t="shared" si="27"/>
        <v>412</v>
      </c>
      <c r="B424" s="205" t="s">
        <v>470</v>
      </c>
      <c r="C424" s="206" t="s">
        <v>147</v>
      </c>
      <c r="D424" s="206" t="s">
        <v>72</v>
      </c>
      <c r="E424" s="206" t="s">
        <v>334</v>
      </c>
      <c r="F424" s="206" t="s">
        <v>192</v>
      </c>
      <c r="G424" s="207">
        <v>326000</v>
      </c>
      <c r="H424" s="111">
        <v>326000</v>
      </c>
      <c r="I424" s="111">
        <v>277726.82</v>
      </c>
      <c r="J424" s="111"/>
      <c r="K424" s="111">
        <f t="shared" si="24"/>
        <v>277726.82</v>
      </c>
      <c r="L424" s="12">
        <f t="shared" si="25"/>
        <v>0.8519227607361963</v>
      </c>
      <c r="M424" s="15"/>
      <c r="N424" s="12">
        <f t="shared" si="26"/>
        <v>0</v>
      </c>
    </row>
    <row r="425" spans="1:14" ht="38.25">
      <c r="A425" s="3">
        <f t="shared" si="27"/>
        <v>413</v>
      </c>
      <c r="B425" s="205" t="s">
        <v>686</v>
      </c>
      <c r="C425" s="206" t="s">
        <v>147</v>
      </c>
      <c r="D425" s="206" t="s">
        <v>72</v>
      </c>
      <c r="E425" s="206" t="s">
        <v>335</v>
      </c>
      <c r="F425" s="206" t="s">
        <v>94</v>
      </c>
      <c r="G425" s="207">
        <v>5000</v>
      </c>
      <c r="H425" s="111">
        <v>5000</v>
      </c>
      <c r="I425" s="111">
        <v>0</v>
      </c>
      <c r="J425" s="111"/>
      <c r="K425" s="111">
        <f t="shared" si="24"/>
        <v>0</v>
      </c>
      <c r="L425" s="12">
        <f t="shared" si="25"/>
        <v>0</v>
      </c>
      <c r="M425" s="15"/>
      <c r="N425" s="12" t="e">
        <f t="shared" si="26"/>
        <v>#DIV/0!</v>
      </c>
    </row>
    <row r="426" spans="1:14" ht="25.5">
      <c r="A426" s="3">
        <f t="shared" si="27"/>
        <v>414</v>
      </c>
      <c r="B426" s="205" t="s">
        <v>470</v>
      </c>
      <c r="C426" s="206" t="s">
        <v>147</v>
      </c>
      <c r="D426" s="206" t="s">
        <v>72</v>
      </c>
      <c r="E426" s="206" t="s">
        <v>335</v>
      </c>
      <c r="F426" s="206" t="s">
        <v>192</v>
      </c>
      <c r="G426" s="207">
        <v>5000</v>
      </c>
      <c r="H426" s="111">
        <v>5000</v>
      </c>
      <c r="I426" s="111">
        <v>0</v>
      </c>
      <c r="J426" s="111"/>
      <c r="K426" s="111">
        <f t="shared" si="24"/>
        <v>0</v>
      </c>
      <c r="L426" s="12">
        <f t="shared" si="25"/>
        <v>0</v>
      </c>
      <c r="M426" s="15"/>
      <c r="N426" s="12" t="e">
        <f t="shared" si="26"/>
        <v>#DIV/0!</v>
      </c>
    </row>
    <row r="427" spans="1:14" ht="51">
      <c r="A427" s="3">
        <f t="shared" si="27"/>
        <v>415</v>
      </c>
      <c r="B427" s="205" t="s">
        <v>687</v>
      </c>
      <c r="C427" s="206" t="s">
        <v>147</v>
      </c>
      <c r="D427" s="206" t="s">
        <v>72</v>
      </c>
      <c r="E427" s="206" t="s">
        <v>336</v>
      </c>
      <c r="F427" s="206" t="s">
        <v>94</v>
      </c>
      <c r="G427" s="207">
        <v>187317</v>
      </c>
      <c r="H427" s="111">
        <v>187317</v>
      </c>
      <c r="I427" s="111">
        <v>187317</v>
      </c>
      <c r="J427" s="111"/>
      <c r="K427" s="111">
        <f t="shared" si="24"/>
        <v>187317</v>
      </c>
      <c r="L427" s="12">
        <f t="shared" si="25"/>
        <v>1</v>
      </c>
      <c r="M427" s="15"/>
      <c r="N427" s="12">
        <f t="shared" si="26"/>
        <v>0</v>
      </c>
    </row>
    <row r="428" spans="1:14" ht="25.5">
      <c r="A428" s="3">
        <f t="shared" si="27"/>
        <v>416</v>
      </c>
      <c r="B428" s="205" t="s">
        <v>688</v>
      </c>
      <c r="C428" s="206" t="s">
        <v>147</v>
      </c>
      <c r="D428" s="206" t="s">
        <v>72</v>
      </c>
      <c r="E428" s="206" t="s">
        <v>337</v>
      </c>
      <c r="F428" s="206" t="s">
        <v>94</v>
      </c>
      <c r="G428" s="207">
        <v>187317</v>
      </c>
      <c r="H428" s="111">
        <v>187317</v>
      </c>
      <c r="I428" s="111">
        <v>187317</v>
      </c>
      <c r="J428" s="111"/>
      <c r="K428" s="111">
        <f t="shared" si="24"/>
        <v>187317</v>
      </c>
      <c r="L428" s="12">
        <f t="shared" si="25"/>
        <v>1</v>
      </c>
      <c r="M428" s="15"/>
      <c r="N428" s="12">
        <f t="shared" si="26"/>
        <v>0</v>
      </c>
    </row>
    <row r="429" spans="1:14" ht="25.5">
      <c r="A429" s="3">
        <f t="shared" si="27"/>
        <v>417</v>
      </c>
      <c r="B429" s="205" t="s">
        <v>689</v>
      </c>
      <c r="C429" s="206" t="s">
        <v>147</v>
      </c>
      <c r="D429" s="206" t="s">
        <v>72</v>
      </c>
      <c r="E429" s="206" t="s">
        <v>338</v>
      </c>
      <c r="F429" s="206" t="s">
        <v>94</v>
      </c>
      <c r="G429" s="207">
        <v>187317</v>
      </c>
      <c r="H429" s="111">
        <v>187317</v>
      </c>
      <c r="I429" s="111">
        <v>187317</v>
      </c>
      <c r="J429" s="111"/>
      <c r="K429" s="111">
        <f t="shared" si="24"/>
        <v>187317</v>
      </c>
      <c r="L429" s="12">
        <f t="shared" si="25"/>
        <v>1</v>
      </c>
      <c r="M429" s="15"/>
      <c r="N429" s="12">
        <f t="shared" si="26"/>
        <v>0</v>
      </c>
    </row>
    <row r="430" spans="1:14" ht="25.5">
      <c r="A430" s="3">
        <f t="shared" si="27"/>
        <v>418</v>
      </c>
      <c r="B430" s="205" t="s">
        <v>470</v>
      </c>
      <c r="C430" s="206" t="s">
        <v>147</v>
      </c>
      <c r="D430" s="206" t="s">
        <v>72</v>
      </c>
      <c r="E430" s="206" t="s">
        <v>338</v>
      </c>
      <c r="F430" s="206" t="s">
        <v>192</v>
      </c>
      <c r="G430" s="207">
        <v>187317</v>
      </c>
      <c r="H430" s="111">
        <v>187317</v>
      </c>
      <c r="I430" s="111">
        <v>187317</v>
      </c>
      <c r="J430" s="111"/>
      <c r="K430" s="111">
        <f t="shared" si="24"/>
        <v>187317</v>
      </c>
      <c r="L430" s="12">
        <f t="shared" si="25"/>
        <v>1</v>
      </c>
      <c r="M430" s="15"/>
      <c r="N430" s="12">
        <f t="shared" si="26"/>
        <v>0</v>
      </c>
    </row>
    <row r="431" spans="1:14" ht="12.75">
      <c r="A431" s="3">
        <f t="shared" si="27"/>
        <v>419</v>
      </c>
      <c r="B431" s="205" t="s">
        <v>403</v>
      </c>
      <c r="C431" s="206" t="s">
        <v>147</v>
      </c>
      <c r="D431" s="206" t="s">
        <v>155</v>
      </c>
      <c r="E431" s="206" t="s">
        <v>93</v>
      </c>
      <c r="F431" s="206" t="s">
        <v>94</v>
      </c>
      <c r="G431" s="207">
        <v>6123861</v>
      </c>
      <c r="H431" s="111">
        <v>6123861</v>
      </c>
      <c r="I431" s="111">
        <v>4983832.96</v>
      </c>
      <c r="J431" s="111"/>
      <c r="K431" s="111">
        <f t="shared" si="24"/>
        <v>4983832.96</v>
      </c>
      <c r="L431" s="12">
        <f t="shared" si="25"/>
        <v>0.8138383545936134</v>
      </c>
      <c r="M431" s="15"/>
      <c r="N431" s="12">
        <f t="shared" si="26"/>
        <v>0</v>
      </c>
    </row>
    <row r="432" spans="1:14" ht="38.25">
      <c r="A432" s="3">
        <f t="shared" si="27"/>
        <v>420</v>
      </c>
      <c r="B432" s="205" t="s">
        <v>640</v>
      </c>
      <c r="C432" s="206" t="s">
        <v>147</v>
      </c>
      <c r="D432" s="206" t="s">
        <v>155</v>
      </c>
      <c r="E432" s="206" t="s">
        <v>296</v>
      </c>
      <c r="F432" s="206" t="s">
        <v>94</v>
      </c>
      <c r="G432" s="207">
        <v>6123861</v>
      </c>
      <c r="H432" s="111">
        <v>6123861</v>
      </c>
      <c r="I432" s="111">
        <v>4983832.96</v>
      </c>
      <c r="J432" s="111"/>
      <c r="K432" s="111">
        <f t="shared" si="24"/>
        <v>4983832.96</v>
      </c>
      <c r="L432" s="12">
        <f t="shared" si="25"/>
        <v>0.8138383545936134</v>
      </c>
      <c r="M432" s="15"/>
      <c r="N432" s="12">
        <f t="shared" si="26"/>
        <v>0</v>
      </c>
    </row>
    <row r="433" spans="1:14" ht="51">
      <c r="A433" s="3">
        <f t="shared" si="27"/>
        <v>421</v>
      </c>
      <c r="B433" s="205" t="s">
        <v>690</v>
      </c>
      <c r="C433" s="206" t="s">
        <v>147</v>
      </c>
      <c r="D433" s="206" t="s">
        <v>155</v>
      </c>
      <c r="E433" s="206" t="s">
        <v>339</v>
      </c>
      <c r="F433" s="206" t="s">
        <v>94</v>
      </c>
      <c r="G433" s="207">
        <v>6123861</v>
      </c>
      <c r="H433" s="111">
        <v>6123861</v>
      </c>
      <c r="I433" s="111">
        <v>4983832.96</v>
      </c>
      <c r="J433" s="111"/>
      <c r="K433" s="111">
        <f t="shared" si="24"/>
        <v>4983832.96</v>
      </c>
      <c r="L433" s="12">
        <f t="shared" si="25"/>
        <v>0.8138383545936134</v>
      </c>
      <c r="M433" s="15"/>
      <c r="N433" s="12">
        <f t="shared" si="26"/>
        <v>0</v>
      </c>
    </row>
    <row r="434" spans="1:14" ht="51">
      <c r="A434" s="3">
        <f t="shared" si="27"/>
        <v>422</v>
      </c>
      <c r="B434" s="205" t="s">
        <v>691</v>
      </c>
      <c r="C434" s="206" t="s">
        <v>147</v>
      </c>
      <c r="D434" s="206" t="s">
        <v>155</v>
      </c>
      <c r="E434" s="206" t="s">
        <v>340</v>
      </c>
      <c r="F434" s="206" t="s">
        <v>94</v>
      </c>
      <c r="G434" s="207">
        <v>5464441</v>
      </c>
      <c r="H434" s="111">
        <v>5464441</v>
      </c>
      <c r="I434" s="111">
        <v>4610951.71</v>
      </c>
      <c r="J434" s="111"/>
      <c r="K434" s="111">
        <f t="shared" si="24"/>
        <v>4610951.71</v>
      </c>
      <c r="L434" s="12">
        <f t="shared" si="25"/>
        <v>0.8438103202139066</v>
      </c>
      <c r="M434" s="15"/>
      <c r="N434" s="12">
        <f t="shared" si="26"/>
        <v>0</v>
      </c>
    </row>
    <row r="435" spans="1:14" ht="25.5">
      <c r="A435" s="3">
        <f t="shared" si="27"/>
        <v>423</v>
      </c>
      <c r="B435" s="205" t="s">
        <v>506</v>
      </c>
      <c r="C435" s="206" t="s">
        <v>147</v>
      </c>
      <c r="D435" s="206" t="s">
        <v>155</v>
      </c>
      <c r="E435" s="206" t="s">
        <v>340</v>
      </c>
      <c r="F435" s="206" t="s">
        <v>216</v>
      </c>
      <c r="G435" s="207">
        <v>4217555</v>
      </c>
      <c r="H435" s="111">
        <v>4217555</v>
      </c>
      <c r="I435" s="111">
        <v>3826569.11</v>
      </c>
      <c r="J435" s="111"/>
      <c r="K435" s="111">
        <f t="shared" si="24"/>
        <v>3826569.11</v>
      </c>
      <c r="L435" s="12">
        <f t="shared" si="25"/>
        <v>0.9072956037324943</v>
      </c>
      <c r="M435" s="15"/>
      <c r="N435" s="12">
        <f t="shared" si="26"/>
        <v>0</v>
      </c>
    </row>
    <row r="436" spans="1:14" ht="25.5">
      <c r="A436" s="3">
        <f t="shared" si="27"/>
        <v>424</v>
      </c>
      <c r="B436" s="205" t="s">
        <v>470</v>
      </c>
      <c r="C436" s="206" t="s">
        <v>147</v>
      </c>
      <c r="D436" s="206" t="s">
        <v>155</v>
      </c>
      <c r="E436" s="206" t="s">
        <v>340</v>
      </c>
      <c r="F436" s="206" t="s">
        <v>192</v>
      </c>
      <c r="G436" s="207">
        <v>1243386</v>
      </c>
      <c r="H436" s="111">
        <v>1243386</v>
      </c>
      <c r="I436" s="111">
        <v>782511.6</v>
      </c>
      <c r="J436" s="111"/>
      <c r="K436" s="111">
        <f t="shared" si="24"/>
        <v>782511.6</v>
      </c>
      <c r="L436" s="12">
        <f t="shared" si="25"/>
        <v>0.6293392397855533</v>
      </c>
      <c r="M436" s="15"/>
      <c r="N436" s="12">
        <f t="shared" si="26"/>
        <v>0</v>
      </c>
    </row>
    <row r="437" spans="1:14" ht="12.75">
      <c r="A437" s="3">
        <f t="shared" si="27"/>
        <v>425</v>
      </c>
      <c r="B437" s="205" t="s">
        <v>471</v>
      </c>
      <c r="C437" s="206" t="s">
        <v>147</v>
      </c>
      <c r="D437" s="206" t="s">
        <v>155</v>
      </c>
      <c r="E437" s="206" t="s">
        <v>340</v>
      </c>
      <c r="F437" s="206" t="s">
        <v>207</v>
      </c>
      <c r="G437" s="207">
        <v>3500</v>
      </c>
      <c r="H437" s="111">
        <v>3500</v>
      </c>
      <c r="I437" s="111">
        <v>1871</v>
      </c>
      <c r="J437" s="111"/>
      <c r="K437" s="111">
        <f t="shared" si="24"/>
        <v>1871</v>
      </c>
      <c r="L437" s="12">
        <f t="shared" si="25"/>
        <v>0.5345714285714286</v>
      </c>
      <c r="M437" s="15"/>
      <c r="N437" s="12">
        <f t="shared" si="26"/>
        <v>0</v>
      </c>
    </row>
    <row r="438" spans="1:14" ht="63.75">
      <c r="A438" s="3">
        <f t="shared" si="27"/>
        <v>426</v>
      </c>
      <c r="B438" s="205" t="s">
        <v>692</v>
      </c>
      <c r="C438" s="206" t="s">
        <v>147</v>
      </c>
      <c r="D438" s="206" t="s">
        <v>155</v>
      </c>
      <c r="E438" s="206" t="s">
        <v>341</v>
      </c>
      <c r="F438" s="206" t="s">
        <v>94</v>
      </c>
      <c r="G438" s="207">
        <v>659420</v>
      </c>
      <c r="H438" s="111">
        <v>659420</v>
      </c>
      <c r="I438" s="111">
        <v>372881.25</v>
      </c>
      <c r="J438" s="111"/>
      <c r="K438" s="111">
        <f t="shared" si="24"/>
        <v>372881.25</v>
      </c>
      <c r="L438" s="12">
        <f t="shared" si="25"/>
        <v>0.5654685177883595</v>
      </c>
      <c r="M438" s="15"/>
      <c r="N438" s="12">
        <f t="shared" si="26"/>
        <v>0</v>
      </c>
    </row>
    <row r="439" spans="1:14" ht="25.5">
      <c r="A439" s="3">
        <f t="shared" si="27"/>
        <v>427</v>
      </c>
      <c r="B439" s="205" t="s">
        <v>470</v>
      </c>
      <c r="C439" s="206" t="s">
        <v>147</v>
      </c>
      <c r="D439" s="206" t="s">
        <v>155</v>
      </c>
      <c r="E439" s="206" t="s">
        <v>341</v>
      </c>
      <c r="F439" s="206" t="s">
        <v>192</v>
      </c>
      <c r="G439" s="207">
        <v>659420</v>
      </c>
      <c r="H439" s="111">
        <v>659420</v>
      </c>
      <c r="I439" s="111">
        <v>372881.25</v>
      </c>
      <c r="J439" s="111"/>
      <c r="K439" s="111">
        <f t="shared" si="24"/>
        <v>372881.25</v>
      </c>
      <c r="L439" s="12">
        <f t="shared" si="25"/>
        <v>0.5654685177883595</v>
      </c>
      <c r="M439" s="15"/>
      <c r="N439" s="12">
        <f t="shared" si="26"/>
        <v>0</v>
      </c>
    </row>
    <row r="440" spans="1:14" ht="38.25">
      <c r="A440" s="196">
        <f t="shared" si="27"/>
        <v>428</v>
      </c>
      <c r="B440" s="197" t="s">
        <v>693</v>
      </c>
      <c r="C440" s="198" t="s">
        <v>148</v>
      </c>
      <c r="D440" s="198" t="s">
        <v>92</v>
      </c>
      <c r="E440" s="198" t="s">
        <v>93</v>
      </c>
      <c r="F440" s="198" t="s">
        <v>94</v>
      </c>
      <c r="G440" s="209">
        <v>84129568.17</v>
      </c>
      <c r="H440" s="112">
        <v>84129568.17</v>
      </c>
      <c r="I440" s="111">
        <v>76076618.83</v>
      </c>
      <c r="J440" s="111">
        <f>J478+J518</f>
        <v>1297300</v>
      </c>
      <c r="K440" s="112">
        <f t="shared" si="24"/>
        <v>77373918.83</v>
      </c>
      <c r="L440" s="113">
        <f t="shared" si="25"/>
        <v>0.9196994649211926</v>
      </c>
      <c r="M440" s="15"/>
      <c r="N440" s="12">
        <f t="shared" si="26"/>
        <v>0</v>
      </c>
    </row>
    <row r="441" spans="1:14" ht="12.75">
      <c r="A441" s="3">
        <f t="shared" si="27"/>
        <v>429</v>
      </c>
      <c r="B441" s="205" t="s">
        <v>399</v>
      </c>
      <c r="C441" s="206" t="s">
        <v>148</v>
      </c>
      <c r="D441" s="206" t="s">
        <v>71</v>
      </c>
      <c r="E441" s="206" t="s">
        <v>93</v>
      </c>
      <c r="F441" s="206" t="s">
        <v>94</v>
      </c>
      <c r="G441" s="207">
        <v>44213362.59</v>
      </c>
      <c r="H441" s="111">
        <v>44213362.59</v>
      </c>
      <c r="I441" s="111">
        <v>42732599.18</v>
      </c>
      <c r="J441" s="111"/>
      <c r="K441" s="111">
        <f t="shared" si="24"/>
        <v>42732599.18</v>
      </c>
      <c r="L441" s="12">
        <f t="shared" si="25"/>
        <v>0.9665086905121548</v>
      </c>
      <c r="M441" s="15"/>
      <c r="N441" s="12">
        <f t="shared" si="26"/>
        <v>0</v>
      </c>
    </row>
    <row r="442" spans="1:14" ht="12.75">
      <c r="A442" s="3">
        <f t="shared" si="27"/>
        <v>430</v>
      </c>
      <c r="B442" s="205" t="s">
        <v>401</v>
      </c>
      <c r="C442" s="206" t="s">
        <v>148</v>
      </c>
      <c r="D442" s="206" t="s">
        <v>154</v>
      </c>
      <c r="E442" s="206" t="s">
        <v>93</v>
      </c>
      <c r="F442" s="206" t="s">
        <v>94</v>
      </c>
      <c r="G442" s="207">
        <v>41649556.17</v>
      </c>
      <c r="H442" s="111">
        <v>41649556.17</v>
      </c>
      <c r="I442" s="111">
        <v>40171259.86</v>
      </c>
      <c r="J442" s="111"/>
      <c r="K442" s="111">
        <f t="shared" si="24"/>
        <v>40171259.86</v>
      </c>
      <c r="L442" s="12">
        <f t="shared" si="25"/>
        <v>0.9645063130092894</v>
      </c>
      <c r="M442" s="15"/>
      <c r="N442" s="12">
        <f t="shared" si="26"/>
        <v>0</v>
      </c>
    </row>
    <row r="443" spans="1:14" ht="51">
      <c r="A443" s="3">
        <f t="shared" si="27"/>
        <v>431</v>
      </c>
      <c r="B443" s="205" t="s">
        <v>687</v>
      </c>
      <c r="C443" s="206" t="s">
        <v>148</v>
      </c>
      <c r="D443" s="206" t="s">
        <v>154</v>
      </c>
      <c r="E443" s="206" t="s">
        <v>336</v>
      </c>
      <c r="F443" s="206" t="s">
        <v>94</v>
      </c>
      <c r="G443" s="207">
        <v>41649556.17</v>
      </c>
      <c r="H443" s="111">
        <v>41649556.17</v>
      </c>
      <c r="I443" s="111">
        <v>40171259.86</v>
      </c>
      <c r="J443" s="111"/>
      <c r="K443" s="111">
        <f t="shared" si="24"/>
        <v>40171259.86</v>
      </c>
      <c r="L443" s="12">
        <f t="shared" si="25"/>
        <v>0.9645063130092894</v>
      </c>
      <c r="M443" s="15"/>
      <c r="N443" s="12">
        <f t="shared" si="26"/>
        <v>0</v>
      </c>
    </row>
    <row r="444" spans="1:14" ht="25.5">
      <c r="A444" s="3">
        <f t="shared" si="27"/>
        <v>432</v>
      </c>
      <c r="B444" s="205" t="s">
        <v>694</v>
      </c>
      <c r="C444" s="206" t="s">
        <v>148</v>
      </c>
      <c r="D444" s="206" t="s">
        <v>154</v>
      </c>
      <c r="E444" s="206" t="s">
        <v>342</v>
      </c>
      <c r="F444" s="206" t="s">
        <v>94</v>
      </c>
      <c r="G444" s="207">
        <v>41649556.17</v>
      </c>
      <c r="H444" s="111">
        <v>41649556.17</v>
      </c>
      <c r="I444" s="111">
        <v>40171259.86</v>
      </c>
      <c r="J444" s="111"/>
      <c r="K444" s="111">
        <f t="shared" si="24"/>
        <v>40171259.86</v>
      </c>
      <c r="L444" s="12">
        <f t="shared" si="25"/>
        <v>0.9645063130092894</v>
      </c>
      <c r="M444" s="15"/>
      <c r="N444" s="12">
        <f t="shared" si="26"/>
        <v>0</v>
      </c>
    </row>
    <row r="445" spans="1:14" ht="38.25">
      <c r="A445" s="3">
        <f t="shared" si="27"/>
        <v>433</v>
      </c>
      <c r="B445" s="205" t="s">
        <v>695</v>
      </c>
      <c r="C445" s="206" t="s">
        <v>148</v>
      </c>
      <c r="D445" s="206" t="s">
        <v>154</v>
      </c>
      <c r="E445" s="206" t="s">
        <v>343</v>
      </c>
      <c r="F445" s="206" t="s">
        <v>94</v>
      </c>
      <c r="G445" s="207">
        <v>2562843.16</v>
      </c>
      <c r="H445" s="111">
        <v>2562843.16</v>
      </c>
      <c r="I445" s="111">
        <v>1744943.16</v>
      </c>
      <c r="J445" s="111"/>
      <c r="K445" s="111">
        <f t="shared" si="24"/>
        <v>1744943.16</v>
      </c>
      <c r="L445" s="12">
        <f t="shared" si="25"/>
        <v>0.6808622498772027</v>
      </c>
      <c r="M445" s="15"/>
      <c r="N445" s="12">
        <f t="shared" si="26"/>
        <v>0</v>
      </c>
    </row>
    <row r="446" spans="1:14" ht="25.5">
      <c r="A446" s="3">
        <f t="shared" si="27"/>
        <v>434</v>
      </c>
      <c r="B446" s="205" t="s">
        <v>470</v>
      </c>
      <c r="C446" s="206" t="s">
        <v>148</v>
      </c>
      <c r="D446" s="206" t="s">
        <v>154</v>
      </c>
      <c r="E446" s="206" t="s">
        <v>343</v>
      </c>
      <c r="F446" s="206" t="s">
        <v>192</v>
      </c>
      <c r="G446" s="207">
        <v>2562843.16</v>
      </c>
      <c r="H446" s="111">
        <v>2562843.16</v>
      </c>
      <c r="I446" s="111">
        <v>1744943.16</v>
      </c>
      <c r="J446" s="111"/>
      <c r="K446" s="111">
        <f t="shared" si="24"/>
        <v>1744943.16</v>
      </c>
      <c r="L446" s="12">
        <f t="shared" si="25"/>
        <v>0.6808622498772027</v>
      </c>
      <c r="M446" s="15"/>
      <c r="N446" s="12">
        <f t="shared" si="26"/>
        <v>0</v>
      </c>
    </row>
    <row r="447" spans="1:14" ht="25.5">
      <c r="A447" s="3">
        <f t="shared" si="27"/>
        <v>435</v>
      </c>
      <c r="B447" s="205" t="s">
        <v>696</v>
      </c>
      <c r="C447" s="206" t="s">
        <v>148</v>
      </c>
      <c r="D447" s="206" t="s">
        <v>154</v>
      </c>
      <c r="E447" s="206" t="s">
        <v>344</v>
      </c>
      <c r="F447" s="206" t="s">
        <v>94</v>
      </c>
      <c r="G447" s="207">
        <v>36707439.67</v>
      </c>
      <c r="H447" s="111">
        <v>36707439.67</v>
      </c>
      <c r="I447" s="111">
        <v>36047043.36</v>
      </c>
      <c r="J447" s="111"/>
      <c r="K447" s="111">
        <f t="shared" si="24"/>
        <v>36047043.36</v>
      </c>
      <c r="L447" s="12">
        <f t="shared" si="25"/>
        <v>0.9820091971562994</v>
      </c>
      <c r="M447" s="15"/>
      <c r="N447" s="12">
        <f t="shared" si="26"/>
        <v>0</v>
      </c>
    </row>
    <row r="448" spans="1:14" ht="25.5">
      <c r="A448" s="3">
        <f t="shared" si="27"/>
        <v>436</v>
      </c>
      <c r="B448" s="205" t="s">
        <v>506</v>
      </c>
      <c r="C448" s="206" t="s">
        <v>148</v>
      </c>
      <c r="D448" s="206" t="s">
        <v>154</v>
      </c>
      <c r="E448" s="206" t="s">
        <v>344</v>
      </c>
      <c r="F448" s="206" t="s">
        <v>216</v>
      </c>
      <c r="G448" s="207">
        <v>31937608.61</v>
      </c>
      <c r="H448" s="111">
        <v>31937608.61</v>
      </c>
      <c r="I448" s="111">
        <v>31415994.07</v>
      </c>
      <c r="J448" s="111"/>
      <c r="K448" s="111">
        <f t="shared" si="24"/>
        <v>31415994.07</v>
      </c>
      <c r="L448" s="12">
        <f t="shared" si="25"/>
        <v>0.9836677020383838</v>
      </c>
      <c r="M448" s="15"/>
      <c r="N448" s="12">
        <f t="shared" si="26"/>
        <v>0</v>
      </c>
    </row>
    <row r="449" spans="1:14" ht="25.5">
      <c r="A449" s="3">
        <f t="shared" si="27"/>
        <v>437</v>
      </c>
      <c r="B449" s="205" t="s">
        <v>470</v>
      </c>
      <c r="C449" s="206" t="s">
        <v>148</v>
      </c>
      <c r="D449" s="206" t="s">
        <v>154</v>
      </c>
      <c r="E449" s="206" t="s">
        <v>344</v>
      </c>
      <c r="F449" s="206" t="s">
        <v>192</v>
      </c>
      <c r="G449" s="207">
        <v>4406385.62</v>
      </c>
      <c r="H449" s="111">
        <v>4406385.62</v>
      </c>
      <c r="I449" s="111">
        <v>4287570.8</v>
      </c>
      <c r="J449" s="111"/>
      <c r="K449" s="111">
        <f t="shared" si="24"/>
        <v>4287570.8</v>
      </c>
      <c r="L449" s="12">
        <f t="shared" si="25"/>
        <v>0.9730357644004838</v>
      </c>
      <c r="M449" s="15"/>
      <c r="N449" s="12">
        <f t="shared" si="26"/>
        <v>0</v>
      </c>
    </row>
    <row r="450" spans="1:14" ht="12.75">
      <c r="A450" s="3">
        <f t="shared" si="27"/>
        <v>438</v>
      </c>
      <c r="B450" s="205" t="s">
        <v>471</v>
      </c>
      <c r="C450" s="206" t="s">
        <v>148</v>
      </c>
      <c r="D450" s="206" t="s">
        <v>154</v>
      </c>
      <c r="E450" s="206" t="s">
        <v>344</v>
      </c>
      <c r="F450" s="206" t="s">
        <v>207</v>
      </c>
      <c r="G450" s="207">
        <v>363445.44</v>
      </c>
      <c r="H450" s="111">
        <v>363445.44</v>
      </c>
      <c r="I450" s="111">
        <v>343478.49</v>
      </c>
      <c r="J450" s="111"/>
      <c r="K450" s="111">
        <f t="shared" si="24"/>
        <v>343478.49</v>
      </c>
      <c r="L450" s="12">
        <f t="shared" si="25"/>
        <v>0.9450620428749911</v>
      </c>
      <c r="M450" s="15"/>
      <c r="N450" s="12">
        <f t="shared" si="26"/>
        <v>0</v>
      </c>
    </row>
    <row r="451" spans="1:14" ht="38.25">
      <c r="A451" s="3">
        <f t="shared" si="27"/>
        <v>439</v>
      </c>
      <c r="B451" s="205" t="s">
        <v>697</v>
      </c>
      <c r="C451" s="206" t="s">
        <v>148</v>
      </c>
      <c r="D451" s="206" t="s">
        <v>154</v>
      </c>
      <c r="E451" s="206" t="s">
        <v>345</v>
      </c>
      <c r="F451" s="206" t="s">
        <v>94</v>
      </c>
      <c r="G451" s="207">
        <v>2379273.34</v>
      </c>
      <c r="H451" s="111">
        <v>2379273.34</v>
      </c>
      <c r="I451" s="111">
        <v>2379273.34</v>
      </c>
      <c r="J451" s="111"/>
      <c r="K451" s="111">
        <f t="shared" si="24"/>
        <v>2379273.34</v>
      </c>
      <c r="L451" s="12">
        <f t="shared" si="25"/>
        <v>1</v>
      </c>
      <c r="M451" s="15"/>
      <c r="N451" s="12">
        <f t="shared" si="26"/>
        <v>0</v>
      </c>
    </row>
    <row r="452" spans="1:14" ht="25.5">
      <c r="A452" s="3">
        <f t="shared" si="27"/>
        <v>440</v>
      </c>
      <c r="B452" s="205" t="s">
        <v>470</v>
      </c>
      <c r="C452" s="206" t="s">
        <v>148</v>
      </c>
      <c r="D452" s="206" t="s">
        <v>154</v>
      </c>
      <c r="E452" s="206" t="s">
        <v>345</v>
      </c>
      <c r="F452" s="206" t="s">
        <v>192</v>
      </c>
      <c r="G452" s="207">
        <v>2379273.34</v>
      </c>
      <c r="H452" s="111">
        <v>2379273.34</v>
      </c>
      <c r="I452" s="111">
        <v>2379273.34</v>
      </c>
      <c r="J452" s="111"/>
      <c r="K452" s="111">
        <f t="shared" si="24"/>
        <v>2379273.34</v>
      </c>
      <c r="L452" s="12">
        <f t="shared" si="25"/>
        <v>1</v>
      </c>
      <c r="M452" s="15"/>
      <c r="N452" s="12">
        <f t="shared" si="26"/>
        <v>0</v>
      </c>
    </row>
    <row r="453" spans="1:14" ht="12.75">
      <c r="A453" s="3">
        <f t="shared" si="27"/>
        <v>441</v>
      </c>
      <c r="B453" s="205" t="s">
        <v>402</v>
      </c>
      <c r="C453" s="206" t="s">
        <v>148</v>
      </c>
      <c r="D453" s="206" t="s">
        <v>72</v>
      </c>
      <c r="E453" s="206" t="s">
        <v>93</v>
      </c>
      <c r="F453" s="206" t="s">
        <v>94</v>
      </c>
      <c r="G453" s="207">
        <v>2563806.42</v>
      </c>
      <c r="H453" s="111">
        <v>2563806.42</v>
      </c>
      <c r="I453" s="111">
        <v>2561339.32</v>
      </c>
      <c r="J453" s="111"/>
      <c r="K453" s="111">
        <f t="shared" si="24"/>
        <v>2561339.32</v>
      </c>
      <c r="L453" s="12">
        <f t="shared" si="25"/>
        <v>0.9990377198603005</v>
      </c>
      <c r="M453" s="15"/>
      <c r="N453" s="12">
        <f t="shared" si="26"/>
        <v>0</v>
      </c>
    </row>
    <row r="454" spans="1:14" ht="51">
      <c r="A454" s="3">
        <f t="shared" si="27"/>
        <v>442</v>
      </c>
      <c r="B454" s="205" t="s">
        <v>687</v>
      </c>
      <c r="C454" s="206" t="s">
        <v>148</v>
      </c>
      <c r="D454" s="206" t="s">
        <v>72</v>
      </c>
      <c r="E454" s="206" t="s">
        <v>336</v>
      </c>
      <c r="F454" s="206" t="s">
        <v>94</v>
      </c>
      <c r="G454" s="207">
        <v>2563806.42</v>
      </c>
      <c r="H454" s="111">
        <v>2563806.42</v>
      </c>
      <c r="I454" s="111">
        <v>2561339.32</v>
      </c>
      <c r="J454" s="111"/>
      <c r="K454" s="111">
        <f t="shared" si="24"/>
        <v>2561339.32</v>
      </c>
      <c r="L454" s="12">
        <f t="shared" si="25"/>
        <v>0.9990377198603005</v>
      </c>
      <c r="M454" s="15"/>
      <c r="N454" s="12">
        <f t="shared" si="26"/>
        <v>0</v>
      </c>
    </row>
    <row r="455" spans="1:14" ht="25.5">
      <c r="A455" s="3">
        <f t="shared" si="27"/>
        <v>443</v>
      </c>
      <c r="B455" s="205" t="s">
        <v>688</v>
      </c>
      <c r="C455" s="206" t="s">
        <v>148</v>
      </c>
      <c r="D455" s="206" t="s">
        <v>72</v>
      </c>
      <c r="E455" s="206" t="s">
        <v>337</v>
      </c>
      <c r="F455" s="206" t="s">
        <v>94</v>
      </c>
      <c r="G455" s="207">
        <v>1449683</v>
      </c>
      <c r="H455" s="111">
        <v>1449683</v>
      </c>
      <c r="I455" s="111">
        <v>1447215.9</v>
      </c>
      <c r="J455" s="111"/>
      <c r="K455" s="111">
        <f t="shared" si="24"/>
        <v>1447215.9</v>
      </c>
      <c r="L455" s="12">
        <f t="shared" si="25"/>
        <v>0.9982981796710039</v>
      </c>
      <c r="M455" s="15"/>
      <c r="N455" s="12">
        <f t="shared" si="26"/>
        <v>0</v>
      </c>
    </row>
    <row r="456" spans="1:14" ht="25.5">
      <c r="A456" s="3">
        <f t="shared" si="27"/>
        <v>444</v>
      </c>
      <c r="B456" s="205" t="s">
        <v>689</v>
      </c>
      <c r="C456" s="206" t="s">
        <v>148</v>
      </c>
      <c r="D456" s="206" t="s">
        <v>72</v>
      </c>
      <c r="E456" s="206" t="s">
        <v>338</v>
      </c>
      <c r="F456" s="206" t="s">
        <v>94</v>
      </c>
      <c r="G456" s="207">
        <v>512683</v>
      </c>
      <c r="H456" s="111">
        <v>512683</v>
      </c>
      <c r="I456" s="111">
        <v>512682.9</v>
      </c>
      <c r="J456" s="111"/>
      <c r="K456" s="111">
        <f t="shared" si="24"/>
        <v>512682.9</v>
      </c>
      <c r="L456" s="12">
        <f t="shared" si="25"/>
        <v>0.9999998049476968</v>
      </c>
      <c r="M456" s="15"/>
      <c r="N456" s="12">
        <f t="shared" si="26"/>
        <v>0</v>
      </c>
    </row>
    <row r="457" spans="1:14" ht="25.5">
      <c r="A457" s="3">
        <f t="shared" si="27"/>
        <v>445</v>
      </c>
      <c r="B457" s="205" t="s">
        <v>470</v>
      </c>
      <c r="C457" s="206" t="s">
        <v>148</v>
      </c>
      <c r="D457" s="206" t="s">
        <v>72</v>
      </c>
      <c r="E457" s="206" t="s">
        <v>338</v>
      </c>
      <c r="F457" s="206" t="s">
        <v>192</v>
      </c>
      <c r="G457" s="207">
        <v>512683</v>
      </c>
      <c r="H457" s="111">
        <v>512683</v>
      </c>
      <c r="I457" s="111">
        <v>512682.9</v>
      </c>
      <c r="J457" s="111"/>
      <c r="K457" s="111">
        <f t="shared" si="24"/>
        <v>512682.9</v>
      </c>
      <c r="L457" s="12">
        <f t="shared" si="25"/>
        <v>0.9999998049476968</v>
      </c>
      <c r="M457" s="15"/>
      <c r="N457" s="12">
        <f t="shared" si="26"/>
        <v>0</v>
      </c>
    </row>
    <row r="458" spans="1:14" ht="38.25">
      <c r="A458" s="3">
        <f t="shared" si="27"/>
        <v>446</v>
      </c>
      <c r="B458" s="205" t="s">
        <v>698</v>
      </c>
      <c r="C458" s="206" t="s">
        <v>148</v>
      </c>
      <c r="D458" s="206" t="s">
        <v>72</v>
      </c>
      <c r="E458" s="206" t="s">
        <v>347</v>
      </c>
      <c r="F458" s="206" t="s">
        <v>94</v>
      </c>
      <c r="G458" s="207">
        <v>937000</v>
      </c>
      <c r="H458" s="111">
        <v>937000</v>
      </c>
      <c r="I458" s="111">
        <v>934533</v>
      </c>
      <c r="J458" s="111"/>
      <c r="K458" s="111">
        <f t="shared" si="24"/>
        <v>934533</v>
      </c>
      <c r="L458" s="12">
        <f t="shared" si="25"/>
        <v>0.9973671291355389</v>
      </c>
      <c r="M458" s="15"/>
      <c r="N458" s="12">
        <f t="shared" si="26"/>
        <v>0</v>
      </c>
    </row>
    <row r="459" spans="1:14" ht="25.5">
      <c r="A459" s="3">
        <f t="shared" si="27"/>
        <v>447</v>
      </c>
      <c r="B459" s="205" t="s">
        <v>506</v>
      </c>
      <c r="C459" s="206" t="s">
        <v>148</v>
      </c>
      <c r="D459" s="206" t="s">
        <v>72</v>
      </c>
      <c r="E459" s="206" t="s">
        <v>347</v>
      </c>
      <c r="F459" s="206" t="s">
        <v>216</v>
      </c>
      <c r="G459" s="207">
        <v>845700</v>
      </c>
      <c r="H459" s="111">
        <v>845700</v>
      </c>
      <c r="I459" s="111">
        <v>843233</v>
      </c>
      <c r="J459" s="111"/>
      <c r="K459" s="111">
        <f t="shared" si="24"/>
        <v>843233</v>
      </c>
      <c r="L459" s="12">
        <f t="shared" si="25"/>
        <v>0.997082889913681</v>
      </c>
      <c r="M459" s="15"/>
      <c r="N459" s="12">
        <f t="shared" si="26"/>
        <v>0</v>
      </c>
    </row>
    <row r="460" spans="1:14" ht="25.5">
      <c r="A460" s="3">
        <f t="shared" si="27"/>
        <v>448</v>
      </c>
      <c r="B460" s="205" t="s">
        <v>470</v>
      </c>
      <c r="C460" s="206" t="s">
        <v>148</v>
      </c>
      <c r="D460" s="206" t="s">
        <v>72</v>
      </c>
      <c r="E460" s="206" t="s">
        <v>347</v>
      </c>
      <c r="F460" s="206" t="s">
        <v>192</v>
      </c>
      <c r="G460" s="207">
        <v>91300</v>
      </c>
      <c r="H460" s="111">
        <v>91300</v>
      </c>
      <c r="I460" s="111">
        <v>91300</v>
      </c>
      <c r="J460" s="111"/>
      <c r="K460" s="111">
        <f t="shared" si="24"/>
        <v>91300</v>
      </c>
      <c r="L460" s="12">
        <f t="shared" si="25"/>
        <v>1</v>
      </c>
      <c r="M460" s="15"/>
      <c r="N460" s="12">
        <f t="shared" si="26"/>
        <v>0</v>
      </c>
    </row>
    <row r="461" spans="1:14" ht="25.5">
      <c r="A461" s="3">
        <f t="shared" si="27"/>
        <v>449</v>
      </c>
      <c r="B461" s="205" t="s">
        <v>699</v>
      </c>
      <c r="C461" s="206" t="s">
        <v>148</v>
      </c>
      <c r="D461" s="206" t="s">
        <v>72</v>
      </c>
      <c r="E461" s="206" t="s">
        <v>348</v>
      </c>
      <c r="F461" s="206" t="s">
        <v>94</v>
      </c>
      <c r="G461" s="207">
        <v>1114123.42</v>
      </c>
      <c r="H461" s="111">
        <v>1114123.42</v>
      </c>
      <c r="I461" s="111">
        <v>1114123.42</v>
      </c>
      <c r="J461" s="111"/>
      <c r="K461" s="111">
        <f t="shared" si="24"/>
        <v>1114123.42</v>
      </c>
      <c r="L461" s="12">
        <f t="shared" si="25"/>
        <v>1</v>
      </c>
      <c r="M461" s="15"/>
      <c r="N461" s="12">
        <f t="shared" si="26"/>
        <v>0</v>
      </c>
    </row>
    <row r="462" spans="1:14" ht="51">
      <c r="A462" s="3">
        <f t="shared" si="27"/>
        <v>450</v>
      </c>
      <c r="B462" s="205" t="s">
        <v>700</v>
      </c>
      <c r="C462" s="206" t="s">
        <v>148</v>
      </c>
      <c r="D462" s="206" t="s">
        <v>72</v>
      </c>
      <c r="E462" s="206" t="s">
        <v>349</v>
      </c>
      <c r="F462" s="206" t="s">
        <v>94</v>
      </c>
      <c r="G462" s="207">
        <v>179800</v>
      </c>
      <c r="H462" s="111">
        <v>179800</v>
      </c>
      <c r="I462" s="111">
        <v>179800</v>
      </c>
      <c r="J462" s="111"/>
      <c r="K462" s="111">
        <f aca="true" t="shared" si="28" ref="K462:K525">I462+J462</f>
        <v>179800</v>
      </c>
      <c r="L462" s="12">
        <f aca="true" t="shared" si="29" ref="L462:L525">K462/H462</f>
        <v>1</v>
      </c>
      <c r="M462" s="15"/>
      <c r="N462" s="12">
        <f aca="true" t="shared" si="30" ref="N462:N525">M462/L462</f>
        <v>0</v>
      </c>
    </row>
    <row r="463" spans="1:14" ht="25.5">
      <c r="A463" s="3">
        <f aca="true" t="shared" si="31" ref="A463:A526">A462+1</f>
        <v>451</v>
      </c>
      <c r="B463" s="205" t="s">
        <v>470</v>
      </c>
      <c r="C463" s="206" t="s">
        <v>148</v>
      </c>
      <c r="D463" s="206" t="s">
        <v>72</v>
      </c>
      <c r="E463" s="206" t="s">
        <v>349</v>
      </c>
      <c r="F463" s="206" t="s">
        <v>192</v>
      </c>
      <c r="G463" s="207">
        <v>179800</v>
      </c>
      <c r="H463" s="111">
        <v>179800</v>
      </c>
      <c r="I463" s="111">
        <v>179800</v>
      </c>
      <c r="J463" s="111"/>
      <c r="K463" s="111">
        <f t="shared" si="28"/>
        <v>179800</v>
      </c>
      <c r="L463" s="12">
        <f t="shared" si="29"/>
        <v>1</v>
      </c>
      <c r="M463" s="15"/>
      <c r="N463" s="12">
        <f t="shared" si="30"/>
        <v>0</v>
      </c>
    </row>
    <row r="464" spans="1:14" ht="63.75">
      <c r="A464" s="3">
        <f t="shared" si="31"/>
        <v>452</v>
      </c>
      <c r="B464" s="205" t="s">
        <v>701</v>
      </c>
      <c r="C464" s="206" t="s">
        <v>148</v>
      </c>
      <c r="D464" s="206" t="s">
        <v>72</v>
      </c>
      <c r="E464" s="206" t="s">
        <v>350</v>
      </c>
      <c r="F464" s="206" t="s">
        <v>94</v>
      </c>
      <c r="G464" s="207">
        <v>75000</v>
      </c>
      <c r="H464" s="111">
        <v>75000</v>
      </c>
      <c r="I464" s="111">
        <v>75000</v>
      </c>
      <c r="J464" s="111"/>
      <c r="K464" s="111">
        <f t="shared" si="28"/>
        <v>75000</v>
      </c>
      <c r="L464" s="12">
        <f t="shared" si="29"/>
        <v>1</v>
      </c>
      <c r="M464" s="15"/>
      <c r="N464" s="12">
        <f t="shared" si="30"/>
        <v>0</v>
      </c>
    </row>
    <row r="465" spans="1:14" ht="25.5">
      <c r="A465" s="3">
        <f t="shared" si="31"/>
        <v>453</v>
      </c>
      <c r="B465" s="205" t="s">
        <v>470</v>
      </c>
      <c r="C465" s="206" t="s">
        <v>148</v>
      </c>
      <c r="D465" s="206" t="s">
        <v>72</v>
      </c>
      <c r="E465" s="206" t="s">
        <v>350</v>
      </c>
      <c r="F465" s="206" t="s">
        <v>192</v>
      </c>
      <c r="G465" s="207">
        <v>75000</v>
      </c>
      <c r="H465" s="111">
        <v>75000</v>
      </c>
      <c r="I465" s="111">
        <v>75000</v>
      </c>
      <c r="J465" s="111"/>
      <c r="K465" s="111">
        <f t="shared" si="28"/>
        <v>75000</v>
      </c>
      <c r="L465" s="12">
        <f t="shared" si="29"/>
        <v>1</v>
      </c>
      <c r="M465" s="15"/>
      <c r="N465" s="12">
        <f t="shared" si="30"/>
        <v>0</v>
      </c>
    </row>
    <row r="466" spans="1:14" ht="38.25">
      <c r="A466" s="3">
        <f t="shared" si="31"/>
        <v>454</v>
      </c>
      <c r="B466" s="205" t="s">
        <v>702</v>
      </c>
      <c r="C466" s="206" t="s">
        <v>148</v>
      </c>
      <c r="D466" s="206" t="s">
        <v>72</v>
      </c>
      <c r="E466" s="206" t="s">
        <v>351</v>
      </c>
      <c r="F466" s="206" t="s">
        <v>94</v>
      </c>
      <c r="G466" s="207">
        <v>45400</v>
      </c>
      <c r="H466" s="111">
        <v>45400</v>
      </c>
      <c r="I466" s="111">
        <v>45400</v>
      </c>
      <c r="J466" s="111"/>
      <c r="K466" s="111">
        <f t="shared" si="28"/>
        <v>45400</v>
      </c>
      <c r="L466" s="12">
        <f t="shared" si="29"/>
        <v>1</v>
      </c>
      <c r="M466" s="15"/>
      <c r="N466" s="12">
        <f t="shared" si="30"/>
        <v>0</v>
      </c>
    </row>
    <row r="467" spans="1:14" ht="25.5">
      <c r="A467" s="3">
        <f t="shared" si="31"/>
        <v>455</v>
      </c>
      <c r="B467" s="205" t="s">
        <v>470</v>
      </c>
      <c r="C467" s="206" t="s">
        <v>148</v>
      </c>
      <c r="D467" s="206" t="s">
        <v>72</v>
      </c>
      <c r="E467" s="206" t="s">
        <v>351</v>
      </c>
      <c r="F467" s="206" t="s">
        <v>192</v>
      </c>
      <c r="G467" s="207">
        <v>45400</v>
      </c>
      <c r="H467" s="111">
        <v>45400</v>
      </c>
      <c r="I467" s="111">
        <v>45400</v>
      </c>
      <c r="J467" s="111"/>
      <c r="K467" s="111">
        <f t="shared" si="28"/>
        <v>45400</v>
      </c>
      <c r="L467" s="12">
        <f t="shared" si="29"/>
        <v>1</v>
      </c>
      <c r="M467" s="15"/>
      <c r="N467" s="12">
        <f t="shared" si="30"/>
        <v>0</v>
      </c>
    </row>
    <row r="468" spans="1:14" ht="38.25">
      <c r="A468" s="3">
        <f t="shared" si="31"/>
        <v>456</v>
      </c>
      <c r="B468" s="205" t="s">
        <v>703</v>
      </c>
      <c r="C468" s="206" t="s">
        <v>148</v>
      </c>
      <c r="D468" s="206" t="s">
        <v>72</v>
      </c>
      <c r="E468" s="206" t="s">
        <v>352</v>
      </c>
      <c r="F468" s="206" t="s">
        <v>94</v>
      </c>
      <c r="G468" s="207">
        <v>224823.42</v>
      </c>
      <c r="H468" s="111">
        <v>224823.42</v>
      </c>
      <c r="I468" s="111">
        <v>224823.42</v>
      </c>
      <c r="J468" s="111"/>
      <c r="K468" s="111">
        <f t="shared" si="28"/>
        <v>224823.42</v>
      </c>
      <c r="L468" s="12">
        <f t="shared" si="29"/>
        <v>1</v>
      </c>
      <c r="M468" s="15"/>
      <c r="N468" s="12">
        <f t="shared" si="30"/>
        <v>0</v>
      </c>
    </row>
    <row r="469" spans="1:14" ht="25.5">
      <c r="A469" s="3">
        <f t="shared" si="31"/>
        <v>457</v>
      </c>
      <c r="B469" s="205" t="s">
        <v>470</v>
      </c>
      <c r="C469" s="206" t="s">
        <v>148</v>
      </c>
      <c r="D469" s="206" t="s">
        <v>72</v>
      </c>
      <c r="E469" s="206" t="s">
        <v>352</v>
      </c>
      <c r="F469" s="206" t="s">
        <v>192</v>
      </c>
      <c r="G469" s="207">
        <v>224823.42</v>
      </c>
      <c r="H469" s="111">
        <v>224823.42</v>
      </c>
      <c r="I469" s="111">
        <v>224823.42</v>
      </c>
      <c r="J469" s="111"/>
      <c r="K469" s="111">
        <f t="shared" si="28"/>
        <v>224823.42</v>
      </c>
      <c r="L469" s="12">
        <f t="shared" si="29"/>
        <v>1</v>
      </c>
      <c r="M469" s="15"/>
      <c r="N469" s="12">
        <f t="shared" si="30"/>
        <v>0</v>
      </c>
    </row>
    <row r="470" spans="1:14" ht="38.25">
      <c r="A470" s="3">
        <f t="shared" si="31"/>
        <v>458</v>
      </c>
      <c r="B470" s="205" t="s">
        <v>704</v>
      </c>
      <c r="C470" s="206" t="s">
        <v>148</v>
      </c>
      <c r="D470" s="206" t="s">
        <v>72</v>
      </c>
      <c r="E470" s="206" t="s">
        <v>353</v>
      </c>
      <c r="F470" s="206" t="s">
        <v>94</v>
      </c>
      <c r="G470" s="207">
        <v>105000</v>
      </c>
      <c r="H470" s="111">
        <v>105000</v>
      </c>
      <c r="I470" s="111">
        <v>105000</v>
      </c>
      <c r="J470" s="111"/>
      <c r="K470" s="111">
        <f t="shared" si="28"/>
        <v>105000</v>
      </c>
      <c r="L470" s="12">
        <f t="shared" si="29"/>
        <v>1</v>
      </c>
      <c r="M470" s="15"/>
      <c r="N470" s="12">
        <f t="shared" si="30"/>
        <v>0</v>
      </c>
    </row>
    <row r="471" spans="1:14" ht="25.5">
      <c r="A471" s="3">
        <f t="shared" si="31"/>
        <v>459</v>
      </c>
      <c r="B471" s="205" t="s">
        <v>506</v>
      </c>
      <c r="C471" s="206" t="s">
        <v>148</v>
      </c>
      <c r="D471" s="206" t="s">
        <v>72</v>
      </c>
      <c r="E471" s="206" t="s">
        <v>353</v>
      </c>
      <c r="F471" s="206" t="s">
        <v>216</v>
      </c>
      <c r="G471" s="207">
        <v>50600</v>
      </c>
      <c r="H471" s="111">
        <v>50600</v>
      </c>
      <c r="I471" s="111">
        <v>50600</v>
      </c>
      <c r="J471" s="111"/>
      <c r="K471" s="111">
        <f t="shared" si="28"/>
        <v>50600</v>
      </c>
      <c r="L471" s="12">
        <f t="shared" si="29"/>
        <v>1</v>
      </c>
      <c r="M471" s="15"/>
      <c r="N471" s="12">
        <f t="shared" si="30"/>
        <v>0</v>
      </c>
    </row>
    <row r="472" spans="1:14" ht="25.5">
      <c r="A472" s="3">
        <f t="shared" si="31"/>
        <v>460</v>
      </c>
      <c r="B472" s="205" t="s">
        <v>470</v>
      </c>
      <c r="C472" s="206" t="s">
        <v>148</v>
      </c>
      <c r="D472" s="206" t="s">
        <v>72</v>
      </c>
      <c r="E472" s="206" t="s">
        <v>353</v>
      </c>
      <c r="F472" s="206" t="s">
        <v>192</v>
      </c>
      <c r="G472" s="207">
        <v>54400</v>
      </c>
      <c r="H472" s="111">
        <v>54400</v>
      </c>
      <c r="I472" s="111">
        <v>54400</v>
      </c>
      <c r="J472" s="111"/>
      <c r="K472" s="111">
        <f t="shared" si="28"/>
        <v>54400</v>
      </c>
      <c r="L472" s="12">
        <f t="shared" si="29"/>
        <v>1</v>
      </c>
      <c r="M472" s="15"/>
      <c r="N472" s="12">
        <f t="shared" si="30"/>
        <v>0</v>
      </c>
    </row>
    <row r="473" spans="1:14" ht="63.75">
      <c r="A473" s="3">
        <f t="shared" si="31"/>
        <v>461</v>
      </c>
      <c r="B473" s="205" t="s">
        <v>705</v>
      </c>
      <c r="C473" s="206" t="s">
        <v>148</v>
      </c>
      <c r="D473" s="206" t="s">
        <v>72</v>
      </c>
      <c r="E473" s="206" t="s">
        <v>354</v>
      </c>
      <c r="F473" s="206" t="s">
        <v>94</v>
      </c>
      <c r="G473" s="207">
        <v>108600</v>
      </c>
      <c r="H473" s="111">
        <v>108600</v>
      </c>
      <c r="I473" s="111">
        <v>108600</v>
      </c>
      <c r="J473" s="111"/>
      <c r="K473" s="111">
        <f t="shared" si="28"/>
        <v>108600</v>
      </c>
      <c r="L473" s="12">
        <f t="shared" si="29"/>
        <v>1</v>
      </c>
      <c r="M473" s="15"/>
      <c r="N473" s="12">
        <f t="shared" si="30"/>
        <v>0</v>
      </c>
    </row>
    <row r="474" spans="1:14" ht="25.5">
      <c r="A474" s="3">
        <f t="shared" si="31"/>
        <v>462</v>
      </c>
      <c r="B474" s="205" t="s">
        <v>470</v>
      </c>
      <c r="C474" s="206" t="s">
        <v>148</v>
      </c>
      <c r="D474" s="206" t="s">
        <v>72</v>
      </c>
      <c r="E474" s="206" t="s">
        <v>354</v>
      </c>
      <c r="F474" s="206" t="s">
        <v>192</v>
      </c>
      <c r="G474" s="207">
        <v>108600</v>
      </c>
      <c r="H474" s="111">
        <v>108600</v>
      </c>
      <c r="I474" s="111">
        <v>108600</v>
      </c>
      <c r="J474" s="111"/>
      <c r="K474" s="111">
        <f t="shared" si="28"/>
        <v>108600</v>
      </c>
      <c r="L474" s="12">
        <f t="shared" si="29"/>
        <v>1</v>
      </c>
      <c r="M474" s="15"/>
      <c r="N474" s="12">
        <f t="shared" si="30"/>
        <v>0</v>
      </c>
    </row>
    <row r="475" spans="1:14" ht="25.5">
      <c r="A475" s="3">
        <f t="shared" si="31"/>
        <v>463</v>
      </c>
      <c r="B475" s="205" t="s">
        <v>706</v>
      </c>
      <c r="C475" s="206" t="s">
        <v>148</v>
      </c>
      <c r="D475" s="206" t="s">
        <v>72</v>
      </c>
      <c r="E475" s="206" t="s">
        <v>355</v>
      </c>
      <c r="F475" s="206" t="s">
        <v>94</v>
      </c>
      <c r="G475" s="207">
        <v>375500</v>
      </c>
      <c r="H475" s="111">
        <v>375500</v>
      </c>
      <c r="I475" s="111">
        <v>375500</v>
      </c>
      <c r="J475" s="111"/>
      <c r="K475" s="111">
        <f t="shared" si="28"/>
        <v>375500</v>
      </c>
      <c r="L475" s="12">
        <f t="shared" si="29"/>
        <v>1</v>
      </c>
      <c r="M475" s="15"/>
      <c r="N475" s="12">
        <f t="shared" si="30"/>
        <v>0</v>
      </c>
    </row>
    <row r="476" spans="1:14" ht="25.5">
      <c r="A476" s="3">
        <f t="shared" si="31"/>
        <v>464</v>
      </c>
      <c r="B476" s="205" t="s">
        <v>470</v>
      </c>
      <c r="C476" s="206" t="s">
        <v>148</v>
      </c>
      <c r="D476" s="206" t="s">
        <v>72</v>
      </c>
      <c r="E476" s="206" t="s">
        <v>355</v>
      </c>
      <c r="F476" s="206" t="s">
        <v>192</v>
      </c>
      <c r="G476" s="207">
        <v>168000</v>
      </c>
      <c r="H476" s="111">
        <v>168000</v>
      </c>
      <c r="I476" s="111">
        <v>168000</v>
      </c>
      <c r="J476" s="111"/>
      <c r="K476" s="111">
        <f t="shared" si="28"/>
        <v>168000</v>
      </c>
      <c r="L476" s="12">
        <f t="shared" si="29"/>
        <v>1</v>
      </c>
      <c r="M476" s="15"/>
      <c r="N476" s="12">
        <f t="shared" si="30"/>
        <v>0</v>
      </c>
    </row>
    <row r="477" spans="1:14" ht="12.75">
      <c r="A477" s="3">
        <f t="shared" si="31"/>
        <v>465</v>
      </c>
      <c r="B477" s="205" t="s">
        <v>520</v>
      </c>
      <c r="C477" s="206" t="s">
        <v>148</v>
      </c>
      <c r="D477" s="206" t="s">
        <v>72</v>
      </c>
      <c r="E477" s="206" t="s">
        <v>355</v>
      </c>
      <c r="F477" s="206" t="s">
        <v>251</v>
      </c>
      <c r="G477" s="207">
        <v>207500</v>
      </c>
      <c r="H477" s="111">
        <v>207500</v>
      </c>
      <c r="I477" s="111">
        <v>207500</v>
      </c>
      <c r="J477" s="111"/>
      <c r="K477" s="111">
        <f t="shared" si="28"/>
        <v>207500</v>
      </c>
      <c r="L477" s="12">
        <f t="shared" si="29"/>
        <v>1</v>
      </c>
      <c r="M477" s="15"/>
      <c r="N477" s="12">
        <f t="shared" si="30"/>
        <v>0</v>
      </c>
    </row>
    <row r="478" spans="1:14" ht="12.75">
      <c r="A478" s="3">
        <f t="shared" si="31"/>
        <v>466</v>
      </c>
      <c r="B478" s="205" t="s">
        <v>404</v>
      </c>
      <c r="C478" s="206" t="s">
        <v>148</v>
      </c>
      <c r="D478" s="206" t="s">
        <v>73</v>
      </c>
      <c r="E478" s="206" t="s">
        <v>93</v>
      </c>
      <c r="F478" s="206" t="s">
        <v>94</v>
      </c>
      <c r="G478" s="207">
        <v>14057079.12</v>
      </c>
      <c r="H478" s="111">
        <v>14057079.12</v>
      </c>
      <c r="I478" s="111">
        <v>12289758.71</v>
      </c>
      <c r="J478" s="111">
        <f>J480</f>
        <v>337600</v>
      </c>
      <c r="K478" s="111">
        <f t="shared" si="28"/>
        <v>12627358.71</v>
      </c>
      <c r="L478" s="12">
        <f t="shared" si="29"/>
        <v>0.8982917860961717</v>
      </c>
      <c r="M478" s="15"/>
      <c r="N478" s="12">
        <f t="shared" si="30"/>
        <v>0</v>
      </c>
    </row>
    <row r="479" spans="1:14" ht="12.75">
      <c r="A479" s="3">
        <f t="shared" si="31"/>
        <v>467</v>
      </c>
      <c r="B479" s="205" t="s">
        <v>405</v>
      </c>
      <c r="C479" s="206" t="s">
        <v>148</v>
      </c>
      <c r="D479" s="206" t="s">
        <v>74</v>
      </c>
      <c r="E479" s="206" t="s">
        <v>93</v>
      </c>
      <c r="F479" s="206" t="s">
        <v>94</v>
      </c>
      <c r="G479" s="207">
        <v>12465571.72</v>
      </c>
      <c r="H479" s="111">
        <v>12465571.72</v>
      </c>
      <c r="I479" s="111">
        <v>10704509.42</v>
      </c>
      <c r="J479" s="111">
        <f>J480</f>
        <v>337600</v>
      </c>
      <c r="K479" s="111">
        <f t="shared" si="28"/>
        <v>11042109.42</v>
      </c>
      <c r="L479" s="12">
        <f t="shared" si="29"/>
        <v>0.8858085026524559</v>
      </c>
      <c r="M479" s="15"/>
      <c r="N479" s="12">
        <f t="shared" si="30"/>
        <v>0</v>
      </c>
    </row>
    <row r="480" spans="1:14" ht="51">
      <c r="A480" s="3">
        <f t="shared" si="31"/>
        <v>468</v>
      </c>
      <c r="B480" s="205" t="s">
        <v>687</v>
      </c>
      <c r="C480" s="206" t="s">
        <v>148</v>
      </c>
      <c r="D480" s="206" t="s">
        <v>74</v>
      </c>
      <c r="E480" s="206" t="s">
        <v>336</v>
      </c>
      <c r="F480" s="206" t="s">
        <v>94</v>
      </c>
      <c r="G480" s="207">
        <v>12465571.72</v>
      </c>
      <c r="H480" s="111">
        <v>12465571.72</v>
      </c>
      <c r="I480" s="111">
        <v>10704509.42</v>
      </c>
      <c r="J480" s="111">
        <f>J481</f>
        <v>337600</v>
      </c>
      <c r="K480" s="111">
        <f t="shared" si="28"/>
        <v>11042109.42</v>
      </c>
      <c r="L480" s="12">
        <f t="shared" si="29"/>
        <v>0.8858085026524559</v>
      </c>
      <c r="M480" s="15"/>
      <c r="N480" s="12">
        <f t="shared" si="30"/>
        <v>0</v>
      </c>
    </row>
    <row r="481" spans="1:14" ht="12.75">
      <c r="A481" s="3">
        <f t="shared" si="31"/>
        <v>469</v>
      </c>
      <c r="B481" s="205" t="s">
        <v>707</v>
      </c>
      <c r="C481" s="206" t="s">
        <v>148</v>
      </c>
      <c r="D481" s="206" t="s">
        <v>74</v>
      </c>
      <c r="E481" s="206" t="s">
        <v>356</v>
      </c>
      <c r="F481" s="206" t="s">
        <v>94</v>
      </c>
      <c r="G481" s="207">
        <v>12465571.72</v>
      </c>
      <c r="H481" s="111">
        <v>12465571.72</v>
      </c>
      <c r="I481" s="111">
        <v>10704509.42</v>
      </c>
      <c r="J481" s="111">
        <f>J503+J506+J508</f>
        <v>337600</v>
      </c>
      <c r="K481" s="111">
        <f t="shared" si="28"/>
        <v>11042109.42</v>
      </c>
      <c r="L481" s="12">
        <f t="shared" si="29"/>
        <v>0.8858085026524559</v>
      </c>
      <c r="M481" s="15"/>
      <c r="N481" s="12">
        <f t="shared" si="30"/>
        <v>0</v>
      </c>
    </row>
    <row r="482" spans="1:14" ht="38.25">
      <c r="A482" s="3">
        <f t="shared" si="31"/>
        <v>470</v>
      </c>
      <c r="B482" s="205" t="s">
        <v>708</v>
      </c>
      <c r="C482" s="206" t="s">
        <v>148</v>
      </c>
      <c r="D482" s="206" t="s">
        <v>74</v>
      </c>
      <c r="E482" s="206" t="s">
        <v>709</v>
      </c>
      <c r="F482" s="206" t="s">
        <v>94</v>
      </c>
      <c r="G482" s="207">
        <v>1159195.09</v>
      </c>
      <c r="H482" s="111">
        <v>1159195.09</v>
      </c>
      <c r="I482" s="111">
        <v>1159195.09</v>
      </c>
      <c r="J482" s="111"/>
      <c r="K482" s="111">
        <f t="shared" si="28"/>
        <v>1159195.09</v>
      </c>
      <c r="L482" s="12">
        <f t="shared" si="29"/>
        <v>1</v>
      </c>
      <c r="M482" s="15"/>
      <c r="N482" s="12">
        <f t="shared" si="30"/>
        <v>0</v>
      </c>
    </row>
    <row r="483" spans="1:14" ht="25.5">
      <c r="A483" s="3">
        <f t="shared" si="31"/>
        <v>471</v>
      </c>
      <c r="B483" s="205" t="s">
        <v>470</v>
      </c>
      <c r="C483" s="206" t="s">
        <v>148</v>
      </c>
      <c r="D483" s="206" t="s">
        <v>74</v>
      </c>
      <c r="E483" s="206" t="s">
        <v>709</v>
      </c>
      <c r="F483" s="206" t="s">
        <v>192</v>
      </c>
      <c r="G483" s="207">
        <v>1159195.09</v>
      </c>
      <c r="H483" s="111">
        <v>1159195.09</v>
      </c>
      <c r="I483" s="111">
        <v>1159195.09</v>
      </c>
      <c r="J483" s="111"/>
      <c r="K483" s="111">
        <f t="shared" si="28"/>
        <v>1159195.09</v>
      </c>
      <c r="L483" s="12">
        <f t="shared" si="29"/>
        <v>1</v>
      </c>
      <c r="M483" s="15"/>
      <c r="N483" s="12">
        <f t="shared" si="30"/>
        <v>0</v>
      </c>
    </row>
    <row r="484" spans="1:14" ht="76.5">
      <c r="A484" s="3">
        <f t="shared" si="31"/>
        <v>472</v>
      </c>
      <c r="B484" s="205" t="s">
        <v>710</v>
      </c>
      <c r="C484" s="206" t="s">
        <v>148</v>
      </c>
      <c r="D484" s="206" t="s">
        <v>74</v>
      </c>
      <c r="E484" s="206" t="s">
        <v>357</v>
      </c>
      <c r="F484" s="206" t="s">
        <v>94</v>
      </c>
      <c r="G484" s="207">
        <v>3520830.02</v>
      </c>
      <c r="H484" s="111">
        <v>3520830.02</v>
      </c>
      <c r="I484" s="111">
        <v>2439301.15</v>
      </c>
      <c r="J484" s="111"/>
      <c r="K484" s="111">
        <f t="shared" si="28"/>
        <v>2439301.15</v>
      </c>
      <c r="L484" s="12">
        <f t="shared" si="29"/>
        <v>0.6928199135270949</v>
      </c>
      <c r="M484" s="15"/>
      <c r="N484" s="12">
        <f t="shared" si="30"/>
        <v>0</v>
      </c>
    </row>
    <row r="485" spans="1:14" ht="12.75">
      <c r="A485" s="3">
        <f t="shared" si="31"/>
        <v>473</v>
      </c>
      <c r="B485" s="205" t="s">
        <v>520</v>
      </c>
      <c r="C485" s="206" t="s">
        <v>148</v>
      </c>
      <c r="D485" s="206" t="s">
        <v>74</v>
      </c>
      <c r="E485" s="206" t="s">
        <v>357</v>
      </c>
      <c r="F485" s="206" t="s">
        <v>251</v>
      </c>
      <c r="G485" s="207">
        <v>3520830.02</v>
      </c>
      <c r="H485" s="111">
        <v>3520830.02</v>
      </c>
      <c r="I485" s="111">
        <v>2439301.15</v>
      </c>
      <c r="J485" s="111"/>
      <c r="K485" s="111">
        <f t="shared" si="28"/>
        <v>2439301.15</v>
      </c>
      <c r="L485" s="12">
        <f t="shared" si="29"/>
        <v>0.6928199135270949</v>
      </c>
      <c r="M485" s="15"/>
      <c r="N485" s="12">
        <f t="shared" si="30"/>
        <v>0</v>
      </c>
    </row>
    <row r="486" spans="1:14" ht="12.75">
      <c r="A486" s="3">
        <f t="shared" si="31"/>
        <v>474</v>
      </c>
      <c r="B486" s="205" t="s">
        <v>711</v>
      </c>
      <c r="C486" s="206" t="s">
        <v>148</v>
      </c>
      <c r="D486" s="206" t="s">
        <v>74</v>
      </c>
      <c r="E486" s="206" t="s">
        <v>358</v>
      </c>
      <c r="F486" s="206" t="s">
        <v>94</v>
      </c>
      <c r="G486" s="207">
        <v>3544565.3</v>
      </c>
      <c r="H486" s="111">
        <v>3544565.3</v>
      </c>
      <c r="I486" s="111">
        <v>3447171.38</v>
      </c>
      <c r="J486" s="111"/>
      <c r="K486" s="111">
        <f t="shared" si="28"/>
        <v>3447171.38</v>
      </c>
      <c r="L486" s="12">
        <f t="shared" si="29"/>
        <v>0.9725230284232597</v>
      </c>
      <c r="M486" s="15"/>
      <c r="N486" s="12">
        <f t="shared" si="30"/>
        <v>0</v>
      </c>
    </row>
    <row r="487" spans="1:14" ht="25.5">
      <c r="A487" s="3">
        <f t="shared" si="31"/>
        <v>475</v>
      </c>
      <c r="B487" s="205" t="s">
        <v>506</v>
      </c>
      <c r="C487" s="206" t="s">
        <v>148</v>
      </c>
      <c r="D487" s="206" t="s">
        <v>74</v>
      </c>
      <c r="E487" s="206" t="s">
        <v>358</v>
      </c>
      <c r="F487" s="206" t="s">
        <v>216</v>
      </c>
      <c r="G487" s="207">
        <v>2208721.02</v>
      </c>
      <c r="H487" s="111">
        <v>2208721.02</v>
      </c>
      <c r="I487" s="111">
        <v>2198161.87</v>
      </c>
      <c r="J487" s="111"/>
      <c r="K487" s="111">
        <f t="shared" si="28"/>
        <v>2198161.87</v>
      </c>
      <c r="L487" s="12">
        <f t="shared" si="29"/>
        <v>0.9952193373882955</v>
      </c>
      <c r="M487" s="15"/>
      <c r="N487" s="12">
        <f t="shared" si="30"/>
        <v>0</v>
      </c>
    </row>
    <row r="488" spans="1:14" ht="25.5">
      <c r="A488" s="3">
        <f t="shared" si="31"/>
        <v>476</v>
      </c>
      <c r="B488" s="205" t="s">
        <v>470</v>
      </c>
      <c r="C488" s="206" t="s">
        <v>148</v>
      </c>
      <c r="D488" s="206" t="s">
        <v>74</v>
      </c>
      <c r="E488" s="206" t="s">
        <v>358</v>
      </c>
      <c r="F488" s="206" t="s">
        <v>192</v>
      </c>
      <c r="G488" s="207">
        <v>962454.28</v>
      </c>
      <c r="H488" s="111">
        <v>962454.28</v>
      </c>
      <c r="I488" s="111">
        <v>875619.51</v>
      </c>
      <c r="J488" s="111"/>
      <c r="K488" s="111">
        <f t="shared" si="28"/>
        <v>875619.51</v>
      </c>
      <c r="L488" s="12">
        <f t="shared" si="29"/>
        <v>0.9097777714698302</v>
      </c>
      <c r="M488" s="15"/>
      <c r="N488" s="12">
        <f t="shared" si="30"/>
        <v>0</v>
      </c>
    </row>
    <row r="489" spans="1:14" ht="12.75">
      <c r="A489" s="3">
        <f t="shared" si="31"/>
        <v>477</v>
      </c>
      <c r="B489" s="205" t="s">
        <v>471</v>
      </c>
      <c r="C489" s="206" t="s">
        <v>148</v>
      </c>
      <c r="D489" s="206" t="s">
        <v>74</v>
      </c>
      <c r="E489" s="206" t="s">
        <v>358</v>
      </c>
      <c r="F489" s="206" t="s">
        <v>207</v>
      </c>
      <c r="G489" s="207">
        <v>373390</v>
      </c>
      <c r="H489" s="111">
        <v>373390</v>
      </c>
      <c r="I489" s="111">
        <v>373390</v>
      </c>
      <c r="J489" s="111"/>
      <c r="K489" s="111">
        <f t="shared" si="28"/>
        <v>373390</v>
      </c>
      <c r="L489" s="12">
        <f t="shared" si="29"/>
        <v>1</v>
      </c>
      <c r="M489" s="15"/>
      <c r="N489" s="12">
        <f t="shared" si="30"/>
        <v>0</v>
      </c>
    </row>
    <row r="490" spans="1:14" ht="38.25">
      <c r="A490" s="3">
        <f t="shared" si="31"/>
        <v>478</v>
      </c>
      <c r="B490" s="205" t="s">
        <v>712</v>
      </c>
      <c r="C490" s="206" t="s">
        <v>148</v>
      </c>
      <c r="D490" s="206" t="s">
        <v>74</v>
      </c>
      <c r="E490" s="206" t="s">
        <v>359</v>
      </c>
      <c r="F490" s="206" t="s">
        <v>94</v>
      </c>
      <c r="G490" s="207">
        <v>1169388.91</v>
      </c>
      <c r="H490" s="111">
        <v>1169388.91</v>
      </c>
      <c r="I490" s="111">
        <v>1023849.4</v>
      </c>
      <c r="J490" s="111"/>
      <c r="K490" s="111">
        <f t="shared" si="28"/>
        <v>1023849.4</v>
      </c>
      <c r="L490" s="12">
        <f t="shared" si="29"/>
        <v>0.875542252234973</v>
      </c>
      <c r="M490" s="15"/>
      <c r="N490" s="12">
        <f t="shared" si="30"/>
        <v>0</v>
      </c>
    </row>
    <row r="491" spans="1:14" ht="25.5">
      <c r="A491" s="3">
        <f t="shared" si="31"/>
        <v>479</v>
      </c>
      <c r="B491" s="205" t="s">
        <v>506</v>
      </c>
      <c r="C491" s="206" t="s">
        <v>148</v>
      </c>
      <c r="D491" s="206" t="s">
        <v>74</v>
      </c>
      <c r="E491" s="206" t="s">
        <v>359</v>
      </c>
      <c r="F491" s="206" t="s">
        <v>216</v>
      </c>
      <c r="G491" s="207">
        <v>1100274</v>
      </c>
      <c r="H491" s="111">
        <v>1100274</v>
      </c>
      <c r="I491" s="111">
        <v>954734.49</v>
      </c>
      <c r="J491" s="111"/>
      <c r="K491" s="111">
        <f t="shared" si="28"/>
        <v>954734.49</v>
      </c>
      <c r="L491" s="12">
        <f t="shared" si="29"/>
        <v>0.8677243032190164</v>
      </c>
      <c r="M491" s="15"/>
      <c r="N491" s="12">
        <f t="shared" si="30"/>
        <v>0</v>
      </c>
    </row>
    <row r="492" spans="1:14" ht="25.5">
      <c r="A492" s="3">
        <f t="shared" si="31"/>
        <v>480</v>
      </c>
      <c r="B492" s="205" t="s">
        <v>470</v>
      </c>
      <c r="C492" s="206" t="s">
        <v>148</v>
      </c>
      <c r="D492" s="206" t="s">
        <v>74</v>
      </c>
      <c r="E492" s="206" t="s">
        <v>359</v>
      </c>
      <c r="F492" s="206" t="s">
        <v>192</v>
      </c>
      <c r="G492" s="207">
        <v>69114.91</v>
      </c>
      <c r="H492" s="111">
        <v>69114.91</v>
      </c>
      <c r="I492" s="111">
        <v>69114.91</v>
      </c>
      <c r="J492" s="111"/>
      <c r="K492" s="111">
        <f t="shared" si="28"/>
        <v>69114.91</v>
      </c>
      <c r="L492" s="12">
        <f t="shared" si="29"/>
        <v>1</v>
      </c>
      <c r="M492" s="15"/>
      <c r="N492" s="12">
        <f t="shared" si="30"/>
        <v>0</v>
      </c>
    </row>
    <row r="493" spans="1:14" ht="25.5">
      <c r="A493" s="3">
        <f t="shared" si="31"/>
        <v>481</v>
      </c>
      <c r="B493" s="205" t="s">
        <v>713</v>
      </c>
      <c r="C493" s="206" t="s">
        <v>148</v>
      </c>
      <c r="D493" s="206" t="s">
        <v>74</v>
      </c>
      <c r="E493" s="206" t="s">
        <v>360</v>
      </c>
      <c r="F493" s="206" t="s">
        <v>94</v>
      </c>
      <c r="G493" s="207">
        <v>1657935.13</v>
      </c>
      <c r="H493" s="111">
        <v>1657935.13</v>
      </c>
      <c r="I493" s="111">
        <v>1657935.13</v>
      </c>
      <c r="J493" s="111"/>
      <c r="K493" s="111">
        <f t="shared" si="28"/>
        <v>1657935.13</v>
      </c>
      <c r="L493" s="12">
        <f t="shared" si="29"/>
        <v>1</v>
      </c>
      <c r="M493" s="15"/>
      <c r="N493" s="12">
        <f t="shared" si="30"/>
        <v>0</v>
      </c>
    </row>
    <row r="494" spans="1:14" ht="25.5">
      <c r="A494" s="3">
        <f t="shared" si="31"/>
        <v>482</v>
      </c>
      <c r="B494" s="205" t="s">
        <v>470</v>
      </c>
      <c r="C494" s="206" t="s">
        <v>148</v>
      </c>
      <c r="D494" s="206" t="s">
        <v>74</v>
      </c>
      <c r="E494" s="206" t="s">
        <v>360</v>
      </c>
      <c r="F494" s="206" t="s">
        <v>192</v>
      </c>
      <c r="G494" s="207">
        <v>1657935.13</v>
      </c>
      <c r="H494" s="111">
        <v>1657935.13</v>
      </c>
      <c r="I494" s="111">
        <v>1657935.13</v>
      </c>
      <c r="J494" s="111"/>
      <c r="K494" s="111">
        <f t="shared" si="28"/>
        <v>1657935.13</v>
      </c>
      <c r="L494" s="12">
        <f t="shared" si="29"/>
        <v>1</v>
      </c>
      <c r="M494" s="15"/>
      <c r="N494" s="12">
        <f t="shared" si="30"/>
        <v>0</v>
      </c>
    </row>
    <row r="495" spans="1:14" ht="25.5">
      <c r="A495" s="3">
        <f t="shared" si="31"/>
        <v>483</v>
      </c>
      <c r="B495" s="205" t="s">
        <v>714</v>
      </c>
      <c r="C495" s="206" t="s">
        <v>148</v>
      </c>
      <c r="D495" s="206" t="s">
        <v>74</v>
      </c>
      <c r="E495" s="206" t="s">
        <v>361</v>
      </c>
      <c r="F495" s="206" t="s">
        <v>94</v>
      </c>
      <c r="G495" s="207">
        <v>59010.63</v>
      </c>
      <c r="H495" s="111">
        <v>59010.63</v>
      </c>
      <c r="I495" s="111">
        <v>39010.63</v>
      </c>
      <c r="J495" s="111"/>
      <c r="K495" s="111">
        <f t="shared" si="28"/>
        <v>39010.63</v>
      </c>
      <c r="L495" s="12">
        <f t="shared" si="29"/>
        <v>0.6610780125546871</v>
      </c>
      <c r="M495" s="15"/>
      <c r="N495" s="12">
        <f t="shared" si="30"/>
        <v>0</v>
      </c>
    </row>
    <row r="496" spans="1:14" ht="25.5">
      <c r="A496" s="3">
        <f t="shared" si="31"/>
        <v>484</v>
      </c>
      <c r="B496" s="205" t="s">
        <v>470</v>
      </c>
      <c r="C496" s="206" t="s">
        <v>148</v>
      </c>
      <c r="D496" s="206" t="s">
        <v>74</v>
      </c>
      <c r="E496" s="206" t="s">
        <v>361</v>
      </c>
      <c r="F496" s="206" t="s">
        <v>192</v>
      </c>
      <c r="G496" s="207">
        <v>59010.63</v>
      </c>
      <c r="H496" s="111">
        <v>59010.63</v>
      </c>
      <c r="I496" s="111">
        <v>39010.63</v>
      </c>
      <c r="J496" s="111"/>
      <c r="K496" s="111">
        <f t="shared" si="28"/>
        <v>39010.63</v>
      </c>
      <c r="L496" s="12">
        <f t="shared" si="29"/>
        <v>0.6610780125546871</v>
      </c>
      <c r="M496" s="15"/>
      <c r="N496" s="12">
        <f t="shared" si="30"/>
        <v>0</v>
      </c>
    </row>
    <row r="497" spans="1:14" ht="12.75">
      <c r="A497" s="3">
        <f t="shared" si="31"/>
        <v>485</v>
      </c>
      <c r="B497" s="205" t="s">
        <v>715</v>
      </c>
      <c r="C497" s="206" t="s">
        <v>148</v>
      </c>
      <c r="D497" s="206" t="s">
        <v>74</v>
      </c>
      <c r="E497" s="206" t="s">
        <v>362</v>
      </c>
      <c r="F497" s="206" t="s">
        <v>94</v>
      </c>
      <c r="G497" s="207">
        <v>445200</v>
      </c>
      <c r="H497" s="111">
        <v>445200</v>
      </c>
      <c r="I497" s="111">
        <v>366200</v>
      </c>
      <c r="J497" s="111"/>
      <c r="K497" s="111">
        <f t="shared" si="28"/>
        <v>366200</v>
      </c>
      <c r="L497" s="12">
        <f t="shared" si="29"/>
        <v>0.8225516621743036</v>
      </c>
      <c r="M497" s="15"/>
      <c r="N497" s="12">
        <f t="shared" si="30"/>
        <v>0</v>
      </c>
    </row>
    <row r="498" spans="1:14" ht="25.5">
      <c r="A498" s="3">
        <f t="shared" si="31"/>
        <v>486</v>
      </c>
      <c r="B498" s="205" t="s">
        <v>470</v>
      </c>
      <c r="C498" s="206" t="s">
        <v>148</v>
      </c>
      <c r="D498" s="206" t="s">
        <v>74</v>
      </c>
      <c r="E498" s="206" t="s">
        <v>362</v>
      </c>
      <c r="F498" s="206" t="s">
        <v>192</v>
      </c>
      <c r="G498" s="207">
        <v>445200</v>
      </c>
      <c r="H498" s="111">
        <v>445200</v>
      </c>
      <c r="I498" s="111">
        <v>366200</v>
      </c>
      <c r="J498" s="111"/>
      <c r="K498" s="111">
        <f t="shared" si="28"/>
        <v>366200</v>
      </c>
      <c r="L498" s="12">
        <f t="shared" si="29"/>
        <v>0.8225516621743036</v>
      </c>
      <c r="M498" s="15"/>
      <c r="N498" s="12">
        <f t="shared" si="30"/>
        <v>0</v>
      </c>
    </row>
    <row r="499" spans="1:14" ht="89.25">
      <c r="A499" s="3">
        <f t="shared" si="31"/>
        <v>487</v>
      </c>
      <c r="B499" s="205" t="s">
        <v>716</v>
      </c>
      <c r="C499" s="206" t="s">
        <v>148</v>
      </c>
      <c r="D499" s="206" t="s">
        <v>74</v>
      </c>
      <c r="E499" s="206" t="s">
        <v>363</v>
      </c>
      <c r="F499" s="206" t="s">
        <v>94</v>
      </c>
      <c r="G499" s="207">
        <v>171847.64</v>
      </c>
      <c r="H499" s="111">
        <v>171847.64</v>
      </c>
      <c r="I499" s="111">
        <v>171847.64</v>
      </c>
      <c r="J499" s="111"/>
      <c r="K499" s="111">
        <f t="shared" si="28"/>
        <v>171847.64</v>
      </c>
      <c r="L499" s="12">
        <f t="shared" si="29"/>
        <v>1</v>
      </c>
      <c r="M499" s="15"/>
      <c r="N499" s="12">
        <f t="shared" si="30"/>
        <v>0</v>
      </c>
    </row>
    <row r="500" spans="1:14" ht="25.5">
      <c r="A500" s="3">
        <f t="shared" si="31"/>
        <v>488</v>
      </c>
      <c r="B500" s="205" t="s">
        <v>470</v>
      </c>
      <c r="C500" s="206" t="s">
        <v>148</v>
      </c>
      <c r="D500" s="206" t="s">
        <v>74</v>
      </c>
      <c r="E500" s="206" t="s">
        <v>363</v>
      </c>
      <c r="F500" s="206" t="s">
        <v>192</v>
      </c>
      <c r="G500" s="207">
        <v>171847.64</v>
      </c>
      <c r="H500" s="111">
        <v>171847.64</v>
      </c>
      <c r="I500" s="111">
        <v>171847.64</v>
      </c>
      <c r="J500" s="111"/>
      <c r="K500" s="111">
        <f t="shared" si="28"/>
        <v>171847.64</v>
      </c>
      <c r="L500" s="12">
        <f t="shared" si="29"/>
        <v>1</v>
      </c>
      <c r="M500" s="15"/>
      <c r="N500" s="12">
        <f t="shared" si="30"/>
        <v>0</v>
      </c>
    </row>
    <row r="501" spans="1:14" ht="89.25">
      <c r="A501" s="3">
        <f t="shared" si="31"/>
        <v>489</v>
      </c>
      <c r="B501" s="205" t="s">
        <v>717</v>
      </c>
      <c r="C501" s="206" t="s">
        <v>148</v>
      </c>
      <c r="D501" s="206" t="s">
        <v>74</v>
      </c>
      <c r="E501" s="206" t="s">
        <v>718</v>
      </c>
      <c r="F501" s="206" t="s">
        <v>94</v>
      </c>
      <c r="G501" s="207">
        <v>399999</v>
      </c>
      <c r="H501" s="111">
        <v>399999</v>
      </c>
      <c r="I501" s="111">
        <v>399999</v>
      </c>
      <c r="J501" s="111"/>
      <c r="K501" s="111">
        <f t="shared" si="28"/>
        <v>399999</v>
      </c>
      <c r="L501" s="12">
        <f t="shared" si="29"/>
        <v>1</v>
      </c>
      <c r="M501" s="15"/>
      <c r="N501" s="12">
        <f t="shared" si="30"/>
        <v>0</v>
      </c>
    </row>
    <row r="502" spans="1:14" ht="12.75">
      <c r="A502" s="3">
        <f t="shared" si="31"/>
        <v>490</v>
      </c>
      <c r="B502" s="205" t="s">
        <v>520</v>
      </c>
      <c r="C502" s="206" t="s">
        <v>148</v>
      </c>
      <c r="D502" s="206" t="s">
        <v>74</v>
      </c>
      <c r="E502" s="206" t="s">
        <v>718</v>
      </c>
      <c r="F502" s="206" t="s">
        <v>251</v>
      </c>
      <c r="G502" s="207">
        <v>399999</v>
      </c>
      <c r="H502" s="111">
        <v>399999</v>
      </c>
      <c r="I502" s="111">
        <v>399999</v>
      </c>
      <c r="J502" s="111"/>
      <c r="K502" s="111">
        <f t="shared" si="28"/>
        <v>399999</v>
      </c>
      <c r="L502" s="12">
        <f t="shared" si="29"/>
        <v>1</v>
      </c>
      <c r="M502" s="15"/>
      <c r="N502" s="12">
        <f t="shared" si="30"/>
        <v>0</v>
      </c>
    </row>
    <row r="503" spans="1:14" ht="51">
      <c r="A503" s="3">
        <f t="shared" si="31"/>
        <v>491</v>
      </c>
      <c r="B503" s="205" t="s">
        <v>719</v>
      </c>
      <c r="C503" s="206" t="s">
        <v>148</v>
      </c>
      <c r="D503" s="206" t="s">
        <v>74</v>
      </c>
      <c r="E503" s="206" t="s">
        <v>720</v>
      </c>
      <c r="F503" s="206" t="s">
        <v>94</v>
      </c>
      <c r="G503" s="207">
        <v>87600</v>
      </c>
      <c r="H503" s="111">
        <v>87600</v>
      </c>
      <c r="I503" s="111">
        <v>0</v>
      </c>
      <c r="J503" s="111">
        <f>J504+J505</f>
        <v>87600</v>
      </c>
      <c r="K503" s="111">
        <f t="shared" si="28"/>
        <v>87600</v>
      </c>
      <c r="L503" s="12">
        <f t="shared" si="29"/>
        <v>1</v>
      </c>
      <c r="M503" s="15"/>
      <c r="N503" s="12">
        <f t="shared" si="30"/>
        <v>0</v>
      </c>
    </row>
    <row r="504" spans="1:14" ht="25.5">
      <c r="A504" s="3">
        <f t="shared" si="31"/>
        <v>492</v>
      </c>
      <c r="B504" s="205" t="s">
        <v>470</v>
      </c>
      <c r="C504" s="206" t="s">
        <v>148</v>
      </c>
      <c r="D504" s="206" t="s">
        <v>74</v>
      </c>
      <c r="E504" s="206" t="s">
        <v>720</v>
      </c>
      <c r="F504" s="206" t="s">
        <v>192</v>
      </c>
      <c r="G504" s="207">
        <v>14600</v>
      </c>
      <c r="H504" s="111">
        <v>14600</v>
      </c>
      <c r="I504" s="111">
        <v>0</v>
      </c>
      <c r="J504" s="111">
        <v>14600</v>
      </c>
      <c r="K504" s="111">
        <f t="shared" si="28"/>
        <v>14600</v>
      </c>
      <c r="L504" s="12">
        <f t="shared" si="29"/>
        <v>1</v>
      </c>
      <c r="M504" s="15"/>
      <c r="N504" s="12">
        <f t="shared" si="30"/>
        <v>0</v>
      </c>
    </row>
    <row r="505" spans="1:14" ht="12.75">
      <c r="A505" s="3">
        <f t="shared" si="31"/>
        <v>493</v>
      </c>
      <c r="B505" s="205" t="s">
        <v>520</v>
      </c>
      <c r="C505" s="206" t="s">
        <v>148</v>
      </c>
      <c r="D505" s="206" t="s">
        <v>74</v>
      </c>
      <c r="E505" s="206" t="s">
        <v>720</v>
      </c>
      <c r="F505" s="206" t="s">
        <v>251</v>
      </c>
      <c r="G505" s="207">
        <v>73000</v>
      </c>
      <c r="H505" s="111">
        <v>73000</v>
      </c>
      <c r="I505" s="111">
        <v>0</v>
      </c>
      <c r="J505" s="111">
        <v>73000</v>
      </c>
      <c r="K505" s="111">
        <f t="shared" si="28"/>
        <v>73000</v>
      </c>
      <c r="L505" s="12">
        <f t="shared" si="29"/>
        <v>1</v>
      </c>
      <c r="M505" s="15"/>
      <c r="N505" s="12">
        <f t="shared" si="30"/>
        <v>0</v>
      </c>
    </row>
    <row r="506" spans="1:14" ht="38.25">
      <c r="A506" s="3">
        <f t="shared" si="31"/>
        <v>494</v>
      </c>
      <c r="B506" s="205" t="s">
        <v>721</v>
      </c>
      <c r="C506" s="206" t="s">
        <v>148</v>
      </c>
      <c r="D506" s="206" t="s">
        <v>74</v>
      </c>
      <c r="E506" s="206" t="s">
        <v>364</v>
      </c>
      <c r="F506" s="206" t="s">
        <v>94</v>
      </c>
      <c r="G506" s="207">
        <v>200000</v>
      </c>
      <c r="H506" s="111">
        <v>200000</v>
      </c>
      <c r="I506" s="111">
        <v>0</v>
      </c>
      <c r="J506" s="111">
        <f>J507</f>
        <v>200000</v>
      </c>
      <c r="K506" s="111">
        <f t="shared" si="28"/>
        <v>200000</v>
      </c>
      <c r="L506" s="12">
        <f t="shared" si="29"/>
        <v>1</v>
      </c>
      <c r="M506" s="15"/>
      <c r="N506" s="12">
        <f t="shared" si="30"/>
        <v>0</v>
      </c>
    </row>
    <row r="507" spans="1:14" ht="12.75">
      <c r="A507" s="3">
        <f t="shared" si="31"/>
        <v>495</v>
      </c>
      <c r="B507" s="205" t="s">
        <v>520</v>
      </c>
      <c r="C507" s="206" t="s">
        <v>148</v>
      </c>
      <c r="D507" s="206" t="s">
        <v>74</v>
      </c>
      <c r="E507" s="206" t="s">
        <v>364</v>
      </c>
      <c r="F507" s="206" t="s">
        <v>251</v>
      </c>
      <c r="G507" s="207">
        <v>200000</v>
      </c>
      <c r="H507" s="111">
        <v>200000</v>
      </c>
      <c r="I507" s="111">
        <v>0</v>
      </c>
      <c r="J507" s="111">
        <v>200000</v>
      </c>
      <c r="K507" s="111">
        <f t="shared" si="28"/>
        <v>200000</v>
      </c>
      <c r="L507" s="12">
        <f t="shared" si="29"/>
        <v>1</v>
      </c>
      <c r="M507" s="15"/>
      <c r="N507" s="12">
        <f t="shared" si="30"/>
        <v>0</v>
      </c>
    </row>
    <row r="508" spans="1:14" ht="51">
      <c r="A508" s="3">
        <f t="shared" si="31"/>
        <v>496</v>
      </c>
      <c r="B508" s="205" t="s">
        <v>722</v>
      </c>
      <c r="C508" s="206" t="s">
        <v>148</v>
      </c>
      <c r="D508" s="206" t="s">
        <v>74</v>
      </c>
      <c r="E508" s="206" t="s">
        <v>365</v>
      </c>
      <c r="F508" s="206" t="s">
        <v>94</v>
      </c>
      <c r="G508" s="207">
        <v>50000</v>
      </c>
      <c r="H508" s="111">
        <v>50000</v>
      </c>
      <c r="I508" s="111">
        <v>0</v>
      </c>
      <c r="J508" s="111">
        <f>J509</f>
        <v>50000</v>
      </c>
      <c r="K508" s="111">
        <f t="shared" si="28"/>
        <v>50000</v>
      </c>
      <c r="L508" s="12">
        <f t="shared" si="29"/>
        <v>1</v>
      </c>
      <c r="M508" s="15"/>
      <c r="N508" s="12">
        <f t="shared" si="30"/>
        <v>0</v>
      </c>
    </row>
    <row r="509" spans="1:14" ht="12.75">
      <c r="A509" s="3">
        <f t="shared" si="31"/>
        <v>497</v>
      </c>
      <c r="B509" s="205" t="s">
        <v>520</v>
      </c>
      <c r="C509" s="206" t="s">
        <v>148</v>
      </c>
      <c r="D509" s="206" t="s">
        <v>74</v>
      </c>
      <c r="E509" s="206" t="s">
        <v>365</v>
      </c>
      <c r="F509" s="206" t="s">
        <v>251</v>
      </c>
      <c r="G509" s="207">
        <v>50000</v>
      </c>
      <c r="H509" s="111">
        <v>50000</v>
      </c>
      <c r="I509" s="111">
        <v>0</v>
      </c>
      <c r="J509" s="111">
        <v>50000</v>
      </c>
      <c r="K509" s="111">
        <f t="shared" si="28"/>
        <v>50000</v>
      </c>
      <c r="L509" s="12">
        <f t="shared" si="29"/>
        <v>1</v>
      </c>
      <c r="M509" s="15"/>
      <c r="N509" s="12">
        <f t="shared" si="30"/>
        <v>0</v>
      </c>
    </row>
    <row r="510" spans="1:14" ht="12.75">
      <c r="A510" s="3">
        <f t="shared" si="31"/>
        <v>498</v>
      </c>
      <c r="B510" s="205" t="s">
        <v>406</v>
      </c>
      <c r="C510" s="206" t="s">
        <v>148</v>
      </c>
      <c r="D510" s="206" t="s">
        <v>156</v>
      </c>
      <c r="E510" s="206" t="s">
        <v>93</v>
      </c>
      <c r="F510" s="206" t="s">
        <v>94</v>
      </c>
      <c r="G510" s="207">
        <v>1591507.4</v>
      </c>
      <c r="H510" s="111">
        <v>1591507.4</v>
      </c>
      <c r="I510" s="111">
        <v>1585249.29</v>
      </c>
      <c r="J510" s="111"/>
      <c r="K510" s="111">
        <f t="shared" si="28"/>
        <v>1585249.29</v>
      </c>
      <c r="L510" s="12">
        <f t="shared" si="29"/>
        <v>0.9960678096752803</v>
      </c>
      <c r="M510" s="15"/>
      <c r="N510" s="12">
        <f t="shared" si="30"/>
        <v>0</v>
      </c>
    </row>
    <row r="511" spans="1:14" ht="51">
      <c r="A511" s="3">
        <f t="shared" si="31"/>
        <v>499</v>
      </c>
      <c r="B511" s="205" t="s">
        <v>687</v>
      </c>
      <c r="C511" s="206" t="s">
        <v>148</v>
      </c>
      <c r="D511" s="206" t="s">
        <v>156</v>
      </c>
      <c r="E511" s="206" t="s">
        <v>336</v>
      </c>
      <c r="F511" s="206" t="s">
        <v>94</v>
      </c>
      <c r="G511" s="207">
        <v>1591507.4</v>
      </c>
      <c r="H511" s="111">
        <v>1591507.4</v>
      </c>
      <c r="I511" s="111">
        <v>1585249.29</v>
      </c>
      <c r="J511" s="111"/>
      <c r="K511" s="111">
        <f t="shared" si="28"/>
        <v>1585249.29</v>
      </c>
      <c r="L511" s="12">
        <f t="shared" si="29"/>
        <v>0.9960678096752803</v>
      </c>
      <c r="M511" s="15"/>
      <c r="N511" s="12">
        <f t="shared" si="30"/>
        <v>0</v>
      </c>
    </row>
    <row r="512" spans="1:14" ht="12.75">
      <c r="A512" s="3">
        <f t="shared" si="31"/>
        <v>500</v>
      </c>
      <c r="B512" s="205" t="s">
        <v>723</v>
      </c>
      <c r="C512" s="206" t="s">
        <v>148</v>
      </c>
      <c r="D512" s="206" t="s">
        <v>156</v>
      </c>
      <c r="E512" s="206" t="s">
        <v>366</v>
      </c>
      <c r="F512" s="206" t="s">
        <v>94</v>
      </c>
      <c r="G512" s="207">
        <v>1591507.4</v>
      </c>
      <c r="H512" s="111">
        <v>1591507.4</v>
      </c>
      <c r="I512" s="111">
        <v>1585249.29</v>
      </c>
      <c r="J512" s="111"/>
      <c r="K512" s="111">
        <f t="shared" si="28"/>
        <v>1585249.29</v>
      </c>
      <c r="L512" s="12">
        <f t="shared" si="29"/>
        <v>0.9960678096752803</v>
      </c>
      <c r="M512" s="15"/>
      <c r="N512" s="12">
        <f t="shared" si="30"/>
        <v>0</v>
      </c>
    </row>
    <row r="513" spans="1:14" ht="38.25">
      <c r="A513" s="3">
        <f t="shared" si="31"/>
        <v>501</v>
      </c>
      <c r="B513" s="205" t="s">
        <v>724</v>
      </c>
      <c r="C513" s="206" t="s">
        <v>148</v>
      </c>
      <c r="D513" s="206" t="s">
        <v>156</v>
      </c>
      <c r="E513" s="206" t="s">
        <v>367</v>
      </c>
      <c r="F513" s="206" t="s">
        <v>94</v>
      </c>
      <c r="G513" s="207">
        <v>1539687.4</v>
      </c>
      <c r="H513" s="111">
        <v>1539687.4</v>
      </c>
      <c r="I513" s="111">
        <v>1533429.29</v>
      </c>
      <c r="J513" s="111"/>
      <c r="K513" s="111">
        <f t="shared" si="28"/>
        <v>1533429.29</v>
      </c>
      <c r="L513" s="12">
        <f t="shared" si="29"/>
        <v>0.995935467160412</v>
      </c>
      <c r="M513" s="15"/>
      <c r="N513" s="12">
        <f t="shared" si="30"/>
        <v>0</v>
      </c>
    </row>
    <row r="514" spans="1:14" ht="25.5">
      <c r="A514" s="3">
        <f t="shared" si="31"/>
        <v>502</v>
      </c>
      <c r="B514" s="205" t="s">
        <v>506</v>
      </c>
      <c r="C514" s="206" t="s">
        <v>148</v>
      </c>
      <c r="D514" s="206" t="s">
        <v>156</v>
      </c>
      <c r="E514" s="206" t="s">
        <v>367</v>
      </c>
      <c r="F514" s="206" t="s">
        <v>216</v>
      </c>
      <c r="G514" s="207">
        <v>1349800</v>
      </c>
      <c r="H514" s="111">
        <v>1349800</v>
      </c>
      <c r="I514" s="111">
        <v>1343731.6</v>
      </c>
      <c r="J514" s="111"/>
      <c r="K514" s="111">
        <f t="shared" si="28"/>
        <v>1343731.6</v>
      </c>
      <c r="L514" s="12">
        <f t="shared" si="29"/>
        <v>0.9955042228478294</v>
      </c>
      <c r="M514" s="15"/>
      <c r="N514" s="12">
        <f t="shared" si="30"/>
        <v>0</v>
      </c>
    </row>
    <row r="515" spans="1:14" ht="25.5">
      <c r="A515" s="3">
        <f t="shared" si="31"/>
        <v>503</v>
      </c>
      <c r="B515" s="205" t="s">
        <v>470</v>
      </c>
      <c r="C515" s="206" t="s">
        <v>148</v>
      </c>
      <c r="D515" s="206" t="s">
        <v>156</v>
      </c>
      <c r="E515" s="206" t="s">
        <v>367</v>
      </c>
      <c r="F515" s="206" t="s">
        <v>192</v>
      </c>
      <c r="G515" s="207">
        <v>189887.4</v>
      </c>
      <c r="H515" s="111">
        <v>189887.4</v>
      </c>
      <c r="I515" s="111">
        <v>189697.69</v>
      </c>
      <c r="J515" s="111"/>
      <c r="K515" s="111">
        <f t="shared" si="28"/>
        <v>189697.69</v>
      </c>
      <c r="L515" s="12">
        <f t="shared" si="29"/>
        <v>0.9990009342378694</v>
      </c>
      <c r="M515" s="15"/>
      <c r="N515" s="12">
        <f t="shared" si="30"/>
        <v>0</v>
      </c>
    </row>
    <row r="516" spans="1:14" ht="38.25">
      <c r="A516" s="3">
        <f t="shared" si="31"/>
        <v>504</v>
      </c>
      <c r="B516" s="205" t="s">
        <v>725</v>
      </c>
      <c r="C516" s="206" t="s">
        <v>148</v>
      </c>
      <c r="D516" s="206" t="s">
        <v>156</v>
      </c>
      <c r="E516" s="206" t="s">
        <v>368</v>
      </c>
      <c r="F516" s="206" t="s">
        <v>94</v>
      </c>
      <c r="G516" s="207">
        <v>51820</v>
      </c>
      <c r="H516" s="111">
        <v>51820</v>
      </c>
      <c r="I516" s="111">
        <v>51820</v>
      </c>
      <c r="J516" s="111"/>
      <c r="K516" s="111">
        <f t="shared" si="28"/>
        <v>51820</v>
      </c>
      <c r="L516" s="12">
        <f t="shared" si="29"/>
        <v>1</v>
      </c>
      <c r="M516" s="15"/>
      <c r="N516" s="12">
        <f t="shared" si="30"/>
        <v>0</v>
      </c>
    </row>
    <row r="517" spans="1:14" ht="25.5">
      <c r="A517" s="3">
        <f t="shared" si="31"/>
        <v>505</v>
      </c>
      <c r="B517" s="205" t="s">
        <v>470</v>
      </c>
      <c r="C517" s="206" t="s">
        <v>148</v>
      </c>
      <c r="D517" s="206" t="s">
        <v>156</v>
      </c>
      <c r="E517" s="206" t="s">
        <v>368</v>
      </c>
      <c r="F517" s="206" t="s">
        <v>192</v>
      </c>
      <c r="G517" s="207">
        <v>51820</v>
      </c>
      <c r="H517" s="111">
        <v>51820</v>
      </c>
      <c r="I517" s="111">
        <v>51820</v>
      </c>
      <c r="J517" s="111"/>
      <c r="K517" s="111">
        <f t="shared" si="28"/>
        <v>51820</v>
      </c>
      <c r="L517" s="12">
        <f t="shared" si="29"/>
        <v>1</v>
      </c>
      <c r="M517" s="15"/>
      <c r="N517" s="12">
        <f t="shared" si="30"/>
        <v>0</v>
      </c>
    </row>
    <row r="518" spans="1:14" ht="12.75">
      <c r="A518" s="3">
        <f t="shared" si="31"/>
        <v>506</v>
      </c>
      <c r="B518" s="205" t="s">
        <v>407</v>
      </c>
      <c r="C518" s="206" t="s">
        <v>148</v>
      </c>
      <c r="D518" s="206" t="s">
        <v>157</v>
      </c>
      <c r="E518" s="206" t="s">
        <v>93</v>
      </c>
      <c r="F518" s="206" t="s">
        <v>94</v>
      </c>
      <c r="G518" s="207">
        <v>5616485.98</v>
      </c>
      <c r="H518" s="111">
        <v>5616485.98</v>
      </c>
      <c r="I518" s="111">
        <v>4614960</v>
      </c>
      <c r="J518" s="111">
        <f>J519</f>
        <v>959700</v>
      </c>
      <c r="K518" s="111">
        <f t="shared" si="28"/>
        <v>5574660</v>
      </c>
      <c r="L518" s="12">
        <f t="shared" si="29"/>
        <v>0.9925529984141436</v>
      </c>
      <c r="M518" s="15"/>
      <c r="N518" s="12">
        <f t="shared" si="30"/>
        <v>0</v>
      </c>
    </row>
    <row r="519" spans="1:14" ht="12.75">
      <c r="A519" s="3">
        <f t="shared" si="31"/>
        <v>507</v>
      </c>
      <c r="B519" s="205" t="s">
        <v>409</v>
      </c>
      <c r="C519" s="206" t="s">
        <v>148</v>
      </c>
      <c r="D519" s="206" t="s">
        <v>159</v>
      </c>
      <c r="E519" s="206" t="s">
        <v>93</v>
      </c>
      <c r="F519" s="206" t="s">
        <v>94</v>
      </c>
      <c r="G519" s="207">
        <v>5616485.98</v>
      </c>
      <c r="H519" s="111">
        <v>5616485.98</v>
      </c>
      <c r="I519" s="111">
        <v>4614960</v>
      </c>
      <c r="J519" s="111">
        <f>J520</f>
        <v>959700</v>
      </c>
      <c r="K519" s="111">
        <f t="shared" si="28"/>
        <v>5574660</v>
      </c>
      <c r="L519" s="12">
        <f t="shared" si="29"/>
        <v>0.9925529984141436</v>
      </c>
      <c r="M519" s="15"/>
      <c r="N519" s="12">
        <f t="shared" si="30"/>
        <v>0</v>
      </c>
    </row>
    <row r="520" spans="1:14" ht="51">
      <c r="A520" s="3">
        <f t="shared" si="31"/>
        <v>508</v>
      </c>
      <c r="B520" s="205" t="s">
        <v>687</v>
      </c>
      <c r="C520" s="206" t="s">
        <v>148</v>
      </c>
      <c r="D520" s="206" t="s">
        <v>159</v>
      </c>
      <c r="E520" s="206" t="s">
        <v>336</v>
      </c>
      <c r="F520" s="206" t="s">
        <v>94</v>
      </c>
      <c r="G520" s="207">
        <v>5616485.98</v>
      </c>
      <c r="H520" s="111">
        <v>5616485.98</v>
      </c>
      <c r="I520" s="111">
        <v>4614960</v>
      </c>
      <c r="J520" s="111">
        <f>J521</f>
        <v>959700</v>
      </c>
      <c r="K520" s="111">
        <f t="shared" si="28"/>
        <v>5574660</v>
      </c>
      <c r="L520" s="12">
        <f t="shared" si="29"/>
        <v>0.9925529984141436</v>
      </c>
      <c r="M520" s="15"/>
      <c r="N520" s="12">
        <f t="shared" si="30"/>
        <v>0</v>
      </c>
    </row>
    <row r="521" spans="1:14" ht="25.5">
      <c r="A521" s="3">
        <f t="shared" si="31"/>
        <v>509</v>
      </c>
      <c r="B521" s="205" t="s">
        <v>726</v>
      </c>
      <c r="C521" s="206" t="s">
        <v>148</v>
      </c>
      <c r="D521" s="206" t="s">
        <v>159</v>
      </c>
      <c r="E521" s="206" t="s">
        <v>369</v>
      </c>
      <c r="F521" s="206" t="s">
        <v>94</v>
      </c>
      <c r="G521" s="207">
        <v>5616485.98</v>
      </c>
      <c r="H521" s="111">
        <v>5616485.98</v>
      </c>
      <c r="I521" s="111">
        <v>4614960</v>
      </c>
      <c r="J521" s="111">
        <f>J526</f>
        <v>959700</v>
      </c>
      <c r="K521" s="111">
        <f t="shared" si="28"/>
        <v>5574660</v>
      </c>
      <c r="L521" s="12">
        <f t="shared" si="29"/>
        <v>0.9925529984141436</v>
      </c>
      <c r="M521" s="15"/>
      <c r="N521" s="12">
        <f t="shared" si="30"/>
        <v>0</v>
      </c>
    </row>
    <row r="522" spans="1:14" ht="25.5">
      <c r="A522" s="3">
        <f t="shared" si="31"/>
        <v>510</v>
      </c>
      <c r="B522" s="205" t="s">
        <v>727</v>
      </c>
      <c r="C522" s="206" t="s">
        <v>148</v>
      </c>
      <c r="D522" s="206" t="s">
        <v>159</v>
      </c>
      <c r="E522" s="206" t="s">
        <v>370</v>
      </c>
      <c r="F522" s="206" t="s">
        <v>94</v>
      </c>
      <c r="G522" s="207">
        <v>2030285.98</v>
      </c>
      <c r="H522" s="111">
        <v>2030285.98</v>
      </c>
      <c r="I522" s="111">
        <v>1988460</v>
      </c>
      <c r="J522" s="111"/>
      <c r="K522" s="111">
        <f t="shared" si="28"/>
        <v>1988460</v>
      </c>
      <c r="L522" s="12">
        <f t="shared" si="29"/>
        <v>0.9793989711735093</v>
      </c>
      <c r="M522" s="15"/>
      <c r="N522" s="12">
        <f t="shared" si="30"/>
        <v>0</v>
      </c>
    </row>
    <row r="523" spans="1:14" ht="25.5">
      <c r="A523" s="3">
        <f t="shared" si="31"/>
        <v>511</v>
      </c>
      <c r="B523" s="205" t="s">
        <v>615</v>
      </c>
      <c r="C523" s="206" t="s">
        <v>148</v>
      </c>
      <c r="D523" s="206" t="s">
        <v>159</v>
      </c>
      <c r="E523" s="206" t="s">
        <v>370</v>
      </c>
      <c r="F523" s="206" t="s">
        <v>275</v>
      </c>
      <c r="G523" s="207">
        <v>2030285.98</v>
      </c>
      <c r="H523" s="111">
        <v>2030285.98</v>
      </c>
      <c r="I523" s="111">
        <v>1988460</v>
      </c>
      <c r="J523" s="111"/>
      <c r="K523" s="111">
        <f t="shared" si="28"/>
        <v>1988460</v>
      </c>
      <c r="L523" s="12">
        <f t="shared" si="29"/>
        <v>0.9793989711735093</v>
      </c>
      <c r="M523" s="15"/>
      <c r="N523" s="12">
        <f t="shared" si="30"/>
        <v>0</v>
      </c>
    </row>
    <row r="524" spans="1:14" ht="38.25">
      <c r="A524" s="3">
        <f t="shared" si="31"/>
        <v>512</v>
      </c>
      <c r="B524" s="205" t="s">
        <v>728</v>
      </c>
      <c r="C524" s="206" t="s">
        <v>148</v>
      </c>
      <c r="D524" s="206" t="s">
        <v>159</v>
      </c>
      <c r="E524" s="206" t="s">
        <v>371</v>
      </c>
      <c r="F524" s="206" t="s">
        <v>94</v>
      </c>
      <c r="G524" s="207">
        <v>2626500</v>
      </c>
      <c r="H524" s="111">
        <v>2626500</v>
      </c>
      <c r="I524" s="111">
        <v>2626500</v>
      </c>
      <c r="J524" s="111"/>
      <c r="K524" s="111">
        <f t="shared" si="28"/>
        <v>2626500</v>
      </c>
      <c r="L524" s="12">
        <f t="shared" si="29"/>
        <v>1</v>
      </c>
      <c r="M524" s="15"/>
      <c r="N524" s="12">
        <f t="shared" si="30"/>
        <v>0</v>
      </c>
    </row>
    <row r="525" spans="1:14" ht="25.5">
      <c r="A525" s="3">
        <f t="shared" si="31"/>
        <v>513</v>
      </c>
      <c r="B525" s="205" t="s">
        <v>615</v>
      </c>
      <c r="C525" s="206" t="s">
        <v>148</v>
      </c>
      <c r="D525" s="206" t="s">
        <v>159</v>
      </c>
      <c r="E525" s="206" t="s">
        <v>371</v>
      </c>
      <c r="F525" s="206" t="s">
        <v>275</v>
      </c>
      <c r="G525" s="207">
        <v>2626500</v>
      </c>
      <c r="H525" s="111">
        <v>2626500</v>
      </c>
      <c r="I525" s="111">
        <v>2626500</v>
      </c>
      <c r="J525" s="111"/>
      <c r="K525" s="111">
        <f t="shared" si="28"/>
        <v>2626500</v>
      </c>
      <c r="L525" s="12">
        <f t="shared" si="29"/>
        <v>1</v>
      </c>
      <c r="M525" s="15"/>
      <c r="N525" s="12">
        <f t="shared" si="30"/>
        <v>0</v>
      </c>
    </row>
    <row r="526" spans="1:14" ht="76.5">
      <c r="A526" s="3">
        <f t="shared" si="31"/>
        <v>514</v>
      </c>
      <c r="B526" s="205" t="s">
        <v>729</v>
      </c>
      <c r="C526" s="206" t="s">
        <v>148</v>
      </c>
      <c r="D526" s="206" t="s">
        <v>159</v>
      </c>
      <c r="E526" s="206" t="s">
        <v>372</v>
      </c>
      <c r="F526" s="206" t="s">
        <v>94</v>
      </c>
      <c r="G526" s="207">
        <v>959700</v>
      </c>
      <c r="H526" s="111">
        <v>959700</v>
      </c>
      <c r="I526" s="111">
        <v>0</v>
      </c>
      <c r="J526" s="111">
        <f>J527</f>
        <v>959700</v>
      </c>
      <c r="K526" s="111">
        <f aca="true" t="shared" si="32" ref="K526:K577">I526+J526</f>
        <v>959700</v>
      </c>
      <c r="L526" s="12">
        <f aca="true" t="shared" si="33" ref="L526:L577">K526/H526</f>
        <v>1</v>
      </c>
      <c r="M526" s="15"/>
      <c r="N526" s="12">
        <f aca="true" t="shared" si="34" ref="N526:N577">M526/L526</f>
        <v>0</v>
      </c>
    </row>
    <row r="527" spans="1:14" ht="25.5">
      <c r="A527" s="3">
        <f aca="true" t="shared" si="35" ref="A527:A576">A526+1</f>
        <v>515</v>
      </c>
      <c r="B527" s="205" t="s">
        <v>615</v>
      </c>
      <c r="C527" s="206" t="s">
        <v>148</v>
      </c>
      <c r="D527" s="206" t="s">
        <v>159</v>
      </c>
      <c r="E527" s="206" t="s">
        <v>372</v>
      </c>
      <c r="F527" s="206" t="s">
        <v>275</v>
      </c>
      <c r="G527" s="207">
        <v>959700</v>
      </c>
      <c r="H527" s="111">
        <v>959700</v>
      </c>
      <c r="I527" s="111">
        <v>0</v>
      </c>
      <c r="J527" s="111">
        <v>959700</v>
      </c>
      <c r="K527" s="111">
        <f t="shared" si="32"/>
        <v>959700</v>
      </c>
      <c r="L527" s="12">
        <f t="shared" si="33"/>
        <v>1</v>
      </c>
      <c r="M527" s="15"/>
      <c r="N527" s="12">
        <f t="shared" si="34"/>
        <v>0</v>
      </c>
    </row>
    <row r="528" spans="1:14" ht="12.75">
      <c r="A528" s="3">
        <f t="shared" si="35"/>
        <v>516</v>
      </c>
      <c r="B528" s="205" t="s">
        <v>411</v>
      </c>
      <c r="C528" s="206" t="s">
        <v>148</v>
      </c>
      <c r="D528" s="206" t="s">
        <v>75</v>
      </c>
      <c r="E528" s="206" t="s">
        <v>93</v>
      </c>
      <c r="F528" s="206" t="s">
        <v>94</v>
      </c>
      <c r="G528" s="207">
        <v>20242640.48</v>
      </c>
      <c r="H528" s="111">
        <v>20242640.48</v>
      </c>
      <c r="I528" s="111">
        <v>16439300.94</v>
      </c>
      <c r="J528" s="111"/>
      <c r="K528" s="111">
        <f t="shared" si="32"/>
        <v>16439300.94</v>
      </c>
      <c r="L528" s="12">
        <f t="shared" si="33"/>
        <v>0.8121124789151024</v>
      </c>
      <c r="M528" s="15"/>
      <c r="N528" s="12">
        <f t="shared" si="34"/>
        <v>0</v>
      </c>
    </row>
    <row r="529" spans="1:14" ht="12.75">
      <c r="A529" s="3">
        <f t="shared" si="35"/>
        <v>517</v>
      </c>
      <c r="B529" s="205" t="s">
        <v>412</v>
      </c>
      <c r="C529" s="206" t="s">
        <v>148</v>
      </c>
      <c r="D529" s="206" t="s">
        <v>161</v>
      </c>
      <c r="E529" s="206" t="s">
        <v>93</v>
      </c>
      <c r="F529" s="206" t="s">
        <v>94</v>
      </c>
      <c r="G529" s="207">
        <v>9332423.18</v>
      </c>
      <c r="H529" s="111">
        <v>9332423.18</v>
      </c>
      <c r="I529" s="111">
        <v>8960240.75</v>
      </c>
      <c r="J529" s="111"/>
      <c r="K529" s="111">
        <f t="shared" si="32"/>
        <v>8960240.75</v>
      </c>
      <c r="L529" s="12">
        <f t="shared" si="33"/>
        <v>0.9601194220598985</v>
      </c>
      <c r="M529" s="15"/>
      <c r="N529" s="12">
        <f t="shared" si="34"/>
        <v>0</v>
      </c>
    </row>
    <row r="530" spans="1:14" ht="51">
      <c r="A530" s="3">
        <f t="shared" si="35"/>
        <v>518</v>
      </c>
      <c r="B530" s="205" t="s">
        <v>687</v>
      </c>
      <c r="C530" s="206" t="s">
        <v>148</v>
      </c>
      <c r="D530" s="206" t="s">
        <v>161</v>
      </c>
      <c r="E530" s="206" t="s">
        <v>336</v>
      </c>
      <c r="F530" s="206" t="s">
        <v>94</v>
      </c>
      <c r="G530" s="207">
        <v>9332423.18</v>
      </c>
      <c r="H530" s="111">
        <v>9332423.18</v>
      </c>
      <c r="I530" s="111">
        <v>8960240.75</v>
      </c>
      <c r="J530" s="111"/>
      <c r="K530" s="111">
        <f t="shared" si="32"/>
        <v>8960240.75</v>
      </c>
      <c r="L530" s="12">
        <f t="shared" si="33"/>
        <v>0.9601194220598985</v>
      </c>
      <c r="M530" s="15"/>
      <c r="N530" s="12">
        <f t="shared" si="34"/>
        <v>0</v>
      </c>
    </row>
    <row r="531" spans="1:14" ht="25.5">
      <c r="A531" s="3">
        <f t="shared" si="35"/>
        <v>519</v>
      </c>
      <c r="B531" s="205" t="s">
        <v>730</v>
      </c>
      <c r="C531" s="206" t="s">
        <v>148</v>
      </c>
      <c r="D531" s="206" t="s">
        <v>161</v>
      </c>
      <c r="E531" s="206" t="s">
        <v>346</v>
      </c>
      <c r="F531" s="206" t="s">
        <v>94</v>
      </c>
      <c r="G531" s="207">
        <v>9332423.18</v>
      </c>
      <c r="H531" s="111">
        <v>9332423.18</v>
      </c>
      <c r="I531" s="111">
        <v>8960240.75</v>
      </c>
      <c r="J531" s="111"/>
      <c r="K531" s="111">
        <f t="shared" si="32"/>
        <v>8960240.75</v>
      </c>
      <c r="L531" s="12">
        <f t="shared" si="33"/>
        <v>0.9601194220598985</v>
      </c>
      <c r="M531" s="15"/>
      <c r="N531" s="12">
        <f t="shared" si="34"/>
        <v>0</v>
      </c>
    </row>
    <row r="532" spans="1:14" ht="38.25">
      <c r="A532" s="3">
        <f t="shared" si="35"/>
        <v>520</v>
      </c>
      <c r="B532" s="205" t="s">
        <v>731</v>
      </c>
      <c r="C532" s="206" t="s">
        <v>148</v>
      </c>
      <c r="D532" s="206" t="s">
        <v>161</v>
      </c>
      <c r="E532" s="206" t="s">
        <v>373</v>
      </c>
      <c r="F532" s="206" t="s">
        <v>94</v>
      </c>
      <c r="G532" s="207">
        <v>60000</v>
      </c>
      <c r="H532" s="111">
        <v>60000</v>
      </c>
      <c r="I532" s="111">
        <v>60000</v>
      </c>
      <c r="J532" s="111"/>
      <c r="K532" s="111">
        <f t="shared" si="32"/>
        <v>60000</v>
      </c>
      <c r="L532" s="12">
        <f t="shared" si="33"/>
        <v>1</v>
      </c>
      <c r="M532" s="15"/>
      <c r="N532" s="12">
        <f t="shared" si="34"/>
        <v>0</v>
      </c>
    </row>
    <row r="533" spans="1:14" ht="25.5">
      <c r="A533" s="3">
        <f t="shared" si="35"/>
        <v>521</v>
      </c>
      <c r="B533" s="205" t="s">
        <v>470</v>
      </c>
      <c r="C533" s="206" t="s">
        <v>148</v>
      </c>
      <c r="D533" s="206" t="s">
        <v>161</v>
      </c>
      <c r="E533" s="206" t="s">
        <v>373</v>
      </c>
      <c r="F533" s="206" t="s">
        <v>192</v>
      </c>
      <c r="G533" s="207">
        <v>60000</v>
      </c>
      <c r="H533" s="111">
        <v>60000</v>
      </c>
      <c r="I533" s="111">
        <v>60000</v>
      </c>
      <c r="J533" s="111"/>
      <c r="K533" s="111">
        <f t="shared" si="32"/>
        <v>60000</v>
      </c>
      <c r="L533" s="12">
        <f t="shared" si="33"/>
        <v>1</v>
      </c>
      <c r="M533" s="15"/>
      <c r="N533" s="12">
        <f t="shared" si="34"/>
        <v>0</v>
      </c>
    </row>
    <row r="534" spans="1:14" ht="25.5">
      <c r="A534" s="3">
        <f t="shared" si="35"/>
        <v>522</v>
      </c>
      <c r="B534" s="205" t="s">
        <v>732</v>
      </c>
      <c r="C534" s="206" t="s">
        <v>148</v>
      </c>
      <c r="D534" s="206" t="s">
        <v>161</v>
      </c>
      <c r="E534" s="206" t="s">
        <v>374</v>
      </c>
      <c r="F534" s="206" t="s">
        <v>94</v>
      </c>
      <c r="G534" s="207">
        <v>8024783.14</v>
      </c>
      <c r="H534" s="111">
        <v>8024783.14</v>
      </c>
      <c r="I534" s="111">
        <v>7652600.71</v>
      </c>
      <c r="J534" s="111"/>
      <c r="K534" s="111">
        <f t="shared" si="32"/>
        <v>7652600.71</v>
      </c>
      <c r="L534" s="12">
        <f t="shared" si="33"/>
        <v>0.9536208737972202</v>
      </c>
      <c r="M534" s="15"/>
      <c r="N534" s="12">
        <f t="shared" si="34"/>
        <v>0</v>
      </c>
    </row>
    <row r="535" spans="1:14" ht="25.5">
      <c r="A535" s="3">
        <f t="shared" si="35"/>
        <v>523</v>
      </c>
      <c r="B535" s="205" t="s">
        <v>506</v>
      </c>
      <c r="C535" s="206" t="s">
        <v>148</v>
      </c>
      <c r="D535" s="206" t="s">
        <v>161</v>
      </c>
      <c r="E535" s="206" t="s">
        <v>374</v>
      </c>
      <c r="F535" s="206" t="s">
        <v>216</v>
      </c>
      <c r="G535" s="207">
        <v>5917189.61</v>
      </c>
      <c r="H535" s="111">
        <v>5917189.61</v>
      </c>
      <c r="I535" s="111">
        <v>5566801.32</v>
      </c>
      <c r="J535" s="111"/>
      <c r="K535" s="111">
        <f t="shared" si="32"/>
        <v>5566801.32</v>
      </c>
      <c r="L535" s="12">
        <f t="shared" si="33"/>
        <v>0.9407846776774151</v>
      </c>
      <c r="M535" s="15"/>
      <c r="N535" s="12">
        <f t="shared" si="34"/>
        <v>0</v>
      </c>
    </row>
    <row r="536" spans="1:14" ht="25.5">
      <c r="A536" s="3">
        <f t="shared" si="35"/>
        <v>524</v>
      </c>
      <c r="B536" s="205" t="s">
        <v>470</v>
      </c>
      <c r="C536" s="206" t="s">
        <v>148</v>
      </c>
      <c r="D536" s="206" t="s">
        <v>161</v>
      </c>
      <c r="E536" s="206" t="s">
        <v>374</v>
      </c>
      <c r="F536" s="206" t="s">
        <v>192</v>
      </c>
      <c r="G536" s="207">
        <v>1653136.08</v>
      </c>
      <c r="H536" s="111">
        <v>1653136.08</v>
      </c>
      <c r="I536" s="111">
        <v>1631341.94</v>
      </c>
      <c r="J536" s="111"/>
      <c r="K536" s="111">
        <f t="shared" si="32"/>
        <v>1631341.94</v>
      </c>
      <c r="L536" s="12">
        <f t="shared" si="33"/>
        <v>0.9868164876057873</v>
      </c>
      <c r="M536" s="15"/>
      <c r="N536" s="12">
        <f t="shared" si="34"/>
        <v>0</v>
      </c>
    </row>
    <row r="537" spans="1:14" ht="12.75">
      <c r="A537" s="3">
        <f t="shared" si="35"/>
        <v>525</v>
      </c>
      <c r="B537" s="205" t="s">
        <v>471</v>
      </c>
      <c r="C537" s="206" t="s">
        <v>148</v>
      </c>
      <c r="D537" s="206" t="s">
        <v>161</v>
      </c>
      <c r="E537" s="206" t="s">
        <v>374</v>
      </c>
      <c r="F537" s="206" t="s">
        <v>207</v>
      </c>
      <c r="G537" s="207">
        <v>454457.45</v>
      </c>
      <c r="H537" s="111">
        <v>454457.45</v>
      </c>
      <c r="I537" s="111">
        <v>454457.45</v>
      </c>
      <c r="J537" s="111"/>
      <c r="K537" s="111">
        <f t="shared" si="32"/>
        <v>454457.45</v>
      </c>
      <c r="L537" s="12">
        <f t="shared" si="33"/>
        <v>1</v>
      </c>
      <c r="M537" s="15"/>
      <c r="N537" s="12">
        <f t="shared" si="34"/>
        <v>0</v>
      </c>
    </row>
    <row r="538" spans="1:14" ht="38.25">
      <c r="A538" s="3">
        <f t="shared" si="35"/>
        <v>526</v>
      </c>
      <c r="B538" s="205" t="s">
        <v>733</v>
      </c>
      <c r="C538" s="206" t="s">
        <v>148</v>
      </c>
      <c r="D538" s="206" t="s">
        <v>161</v>
      </c>
      <c r="E538" s="206" t="s">
        <v>377</v>
      </c>
      <c r="F538" s="206" t="s">
        <v>94</v>
      </c>
      <c r="G538" s="207">
        <v>1247640.04</v>
      </c>
      <c r="H538" s="111">
        <v>1247640.04</v>
      </c>
      <c r="I538" s="111">
        <v>1247640.04</v>
      </c>
      <c r="J538" s="111"/>
      <c r="K538" s="111">
        <f t="shared" si="32"/>
        <v>1247640.04</v>
      </c>
      <c r="L538" s="12">
        <f t="shared" si="33"/>
        <v>1</v>
      </c>
      <c r="M538" s="15"/>
      <c r="N538" s="12">
        <f t="shared" si="34"/>
        <v>0</v>
      </c>
    </row>
    <row r="539" spans="1:14" ht="25.5">
      <c r="A539" s="3">
        <f t="shared" si="35"/>
        <v>527</v>
      </c>
      <c r="B539" s="205" t="s">
        <v>470</v>
      </c>
      <c r="C539" s="206" t="s">
        <v>148</v>
      </c>
      <c r="D539" s="206" t="s">
        <v>161</v>
      </c>
      <c r="E539" s="206" t="s">
        <v>377</v>
      </c>
      <c r="F539" s="206" t="s">
        <v>192</v>
      </c>
      <c r="G539" s="207">
        <v>1247640.04</v>
      </c>
      <c r="H539" s="111">
        <v>1247640.04</v>
      </c>
      <c r="I539" s="111">
        <v>1247640.04</v>
      </c>
      <c r="J539" s="111"/>
      <c r="K539" s="111">
        <f t="shared" si="32"/>
        <v>1247640.04</v>
      </c>
      <c r="L539" s="12">
        <f t="shared" si="33"/>
        <v>1</v>
      </c>
      <c r="M539" s="15"/>
      <c r="N539" s="12">
        <f t="shared" si="34"/>
        <v>0</v>
      </c>
    </row>
    <row r="540" spans="1:14" ht="12.75">
      <c r="A540" s="3">
        <f t="shared" si="35"/>
        <v>528</v>
      </c>
      <c r="B540" s="205" t="s">
        <v>413</v>
      </c>
      <c r="C540" s="206" t="s">
        <v>148</v>
      </c>
      <c r="D540" s="206" t="s">
        <v>96</v>
      </c>
      <c r="E540" s="206" t="s">
        <v>93</v>
      </c>
      <c r="F540" s="206" t="s">
        <v>94</v>
      </c>
      <c r="G540" s="207">
        <v>10910217.3</v>
      </c>
      <c r="H540" s="111">
        <v>10910217.3</v>
      </c>
      <c r="I540" s="111">
        <v>7479060.19</v>
      </c>
      <c r="J540" s="111"/>
      <c r="K540" s="111">
        <f t="shared" si="32"/>
        <v>7479060.19</v>
      </c>
      <c r="L540" s="12">
        <f t="shared" si="33"/>
        <v>0.6855097368225654</v>
      </c>
      <c r="M540" s="15"/>
      <c r="N540" s="12">
        <f t="shared" si="34"/>
        <v>0</v>
      </c>
    </row>
    <row r="541" spans="1:14" ht="51">
      <c r="A541" s="3">
        <f t="shared" si="35"/>
        <v>529</v>
      </c>
      <c r="B541" s="205" t="s">
        <v>687</v>
      </c>
      <c r="C541" s="206" t="s">
        <v>148</v>
      </c>
      <c r="D541" s="206" t="s">
        <v>96</v>
      </c>
      <c r="E541" s="206" t="s">
        <v>336</v>
      </c>
      <c r="F541" s="206" t="s">
        <v>94</v>
      </c>
      <c r="G541" s="207">
        <v>10910217.3</v>
      </c>
      <c r="H541" s="111">
        <v>10910217.3</v>
      </c>
      <c r="I541" s="111">
        <v>7479060.19</v>
      </c>
      <c r="J541" s="111"/>
      <c r="K541" s="111">
        <f t="shared" si="32"/>
        <v>7479060.19</v>
      </c>
      <c r="L541" s="12">
        <f t="shared" si="33"/>
        <v>0.6855097368225654</v>
      </c>
      <c r="M541" s="15"/>
      <c r="N541" s="12">
        <f t="shared" si="34"/>
        <v>0</v>
      </c>
    </row>
    <row r="542" spans="1:14" ht="25.5">
      <c r="A542" s="3">
        <f t="shared" si="35"/>
        <v>530</v>
      </c>
      <c r="B542" s="205" t="s">
        <v>730</v>
      </c>
      <c r="C542" s="206" t="s">
        <v>148</v>
      </c>
      <c r="D542" s="206" t="s">
        <v>96</v>
      </c>
      <c r="E542" s="206" t="s">
        <v>346</v>
      </c>
      <c r="F542" s="206" t="s">
        <v>94</v>
      </c>
      <c r="G542" s="207">
        <v>10910217.3</v>
      </c>
      <c r="H542" s="111">
        <v>10910217.3</v>
      </c>
      <c r="I542" s="111">
        <v>7479060.19</v>
      </c>
      <c r="J542" s="111"/>
      <c r="K542" s="111">
        <f t="shared" si="32"/>
        <v>7479060.19</v>
      </c>
      <c r="L542" s="12">
        <f t="shared" si="33"/>
        <v>0.6855097368225654</v>
      </c>
      <c r="M542" s="15"/>
      <c r="N542" s="12">
        <f t="shared" si="34"/>
        <v>0</v>
      </c>
    </row>
    <row r="543" spans="1:14" ht="38.25">
      <c r="A543" s="3">
        <f t="shared" si="35"/>
        <v>531</v>
      </c>
      <c r="B543" s="205" t="s">
        <v>731</v>
      </c>
      <c r="C543" s="206" t="s">
        <v>148</v>
      </c>
      <c r="D543" s="206" t="s">
        <v>96</v>
      </c>
      <c r="E543" s="206" t="s">
        <v>373</v>
      </c>
      <c r="F543" s="206" t="s">
        <v>94</v>
      </c>
      <c r="G543" s="207">
        <v>2287047</v>
      </c>
      <c r="H543" s="111">
        <v>2287047</v>
      </c>
      <c r="I543" s="111">
        <v>2287047</v>
      </c>
      <c r="J543" s="111"/>
      <c r="K543" s="111">
        <f t="shared" si="32"/>
        <v>2287047</v>
      </c>
      <c r="L543" s="12">
        <f t="shared" si="33"/>
        <v>1</v>
      </c>
      <c r="M543" s="15"/>
      <c r="N543" s="12">
        <f t="shared" si="34"/>
        <v>0</v>
      </c>
    </row>
    <row r="544" spans="1:14" ht="25.5">
      <c r="A544" s="3">
        <f t="shared" si="35"/>
        <v>532</v>
      </c>
      <c r="B544" s="205" t="s">
        <v>470</v>
      </c>
      <c r="C544" s="206" t="s">
        <v>148</v>
      </c>
      <c r="D544" s="206" t="s">
        <v>96</v>
      </c>
      <c r="E544" s="206" t="s">
        <v>373</v>
      </c>
      <c r="F544" s="206" t="s">
        <v>192</v>
      </c>
      <c r="G544" s="207">
        <v>2287047</v>
      </c>
      <c r="H544" s="111">
        <v>2287047</v>
      </c>
      <c r="I544" s="111">
        <v>2287047</v>
      </c>
      <c r="J544" s="111"/>
      <c r="K544" s="111">
        <f t="shared" si="32"/>
        <v>2287047</v>
      </c>
      <c r="L544" s="12">
        <f t="shared" si="33"/>
        <v>1</v>
      </c>
      <c r="M544" s="15"/>
      <c r="N544" s="12">
        <f t="shared" si="34"/>
        <v>0</v>
      </c>
    </row>
    <row r="545" spans="1:14" ht="25.5">
      <c r="A545" s="3">
        <f t="shared" si="35"/>
        <v>533</v>
      </c>
      <c r="B545" s="205" t="s">
        <v>734</v>
      </c>
      <c r="C545" s="206" t="s">
        <v>148</v>
      </c>
      <c r="D545" s="206" t="s">
        <v>96</v>
      </c>
      <c r="E545" s="206" t="s">
        <v>375</v>
      </c>
      <c r="F545" s="206" t="s">
        <v>94</v>
      </c>
      <c r="G545" s="207">
        <v>532600</v>
      </c>
      <c r="H545" s="111">
        <v>532600</v>
      </c>
      <c r="I545" s="111">
        <v>532599.99</v>
      </c>
      <c r="J545" s="111"/>
      <c r="K545" s="111">
        <f t="shared" si="32"/>
        <v>532599.99</v>
      </c>
      <c r="L545" s="12">
        <f t="shared" si="33"/>
        <v>0.9999999812241832</v>
      </c>
      <c r="M545" s="15"/>
      <c r="N545" s="12">
        <f t="shared" si="34"/>
        <v>0</v>
      </c>
    </row>
    <row r="546" spans="1:14" ht="25.5">
      <c r="A546" s="3">
        <f t="shared" si="35"/>
        <v>534</v>
      </c>
      <c r="B546" s="205" t="s">
        <v>470</v>
      </c>
      <c r="C546" s="206" t="s">
        <v>148</v>
      </c>
      <c r="D546" s="206" t="s">
        <v>96</v>
      </c>
      <c r="E546" s="206" t="s">
        <v>375</v>
      </c>
      <c r="F546" s="206" t="s">
        <v>192</v>
      </c>
      <c r="G546" s="207">
        <v>532600</v>
      </c>
      <c r="H546" s="111">
        <v>532600</v>
      </c>
      <c r="I546" s="111">
        <v>532599.99</v>
      </c>
      <c r="J546" s="111"/>
      <c r="K546" s="111">
        <f t="shared" si="32"/>
        <v>532599.99</v>
      </c>
      <c r="L546" s="12">
        <f t="shared" si="33"/>
        <v>0.9999999812241832</v>
      </c>
      <c r="M546" s="15"/>
      <c r="N546" s="12">
        <f t="shared" si="34"/>
        <v>0</v>
      </c>
    </row>
    <row r="547" spans="1:14" ht="25.5">
      <c r="A547" s="3">
        <f t="shared" si="35"/>
        <v>535</v>
      </c>
      <c r="B547" s="205" t="s">
        <v>735</v>
      </c>
      <c r="C547" s="206" t="s">
        <v>148</v>
      </c>
      <c r="D547" s="206" t="s">
        <v>96</v>
      </c>
      <c r="E547" s="206" t="s">
        <v>376</v>
      </c>
      <c r="F547" s="206" t="s">
        <v>94</v>
      </c>
      <c r="G547" s="207">
        <v>4315968.2</v>
      </c>
      <c r="H547" s="111">
        <v>4315968.2</v>
      </c>
      <c r="I547" s="111">
        <v>4315838.2</v>
      </c>
      <c r="J547" s="111"/>
      <c r="K547" s="111">
        <f t="shared" si="32"/>
        <v>4315838.2</v>
      </c>
      <c r="L547" s="12">
        <f t="shared" si="33"/>
        <v>0.999969879296145</v>
      </c>
      <c r="M547" s="15"/>
      <c r="N547" s="12">
        <f t="shared" si="34"/>
        <v>0</v>
      </c>
    </row>
    <row r="548" spans="1:14" ht="25.5">
      <c r="A548" s="3">
        <f t="shared" si="35"/>
        <v>536</v>
      </c>
      <c r="B548" s="205" t="s">
        <v>506</v>
      </c>
      <c r="C548" s="206" t="s">
        <v>148</v>
      </c>
      <c r="D548" s="206" t="s">
        <v>96</v>
      </c>
      <c r="E548" s="206" t="s">
        <v>376</v>
      </c>
      <c r="F548" s="206" t="s">
        <v>216</v>
      </c>
      <c r="G548" s="207">
        <v>47222</v>
      </c>
      <c r="H548" s="111">
        <v>47222</v>
      </c>
      <c r="I548" s="111">
        <v>47222</v>
      </c>
      <c r="J548" s="111"/>
      <c r="K548" s="111">
        <f t="shared" si="32"/>
        <v>47222</v>
      </c>
      <c r="L548" s="12">
        <f t="shared" si="33"/>
        <v>1</v>
      </c>
      <c r="M548" s="15"/>
      <c r="N548" s="12">
        <f t="shared" si="34"/>
        <v>0</v>
      </c>
    </row>
    <row r="549" spans="1:14" ht="25.5">
      <c r="A549" s="3">
        <f t="shared" si="35"/>
        <v>537</v>
      </c>
      <c r="B549" s="205" t="s">
        <v>470</v>
      </c>
      <c r="C549" s="206" t="s">
        <v>148</v>
      </c>
      <c r="D549" s="206" t="s">
        <v>96</v>
      </c>
      <c r="E549" s="206" t="s">
        <v>376</v>
      </c>
      <c r="F549" s="206" t="s">
        <v>192</v>
      </c>
      <c r="G549" s="207">
        <v>4268746.2</v>
      </c>
      <c r="H549" s="111">
        <v>4268746.2</v>
      </c>
      <c r="I549" s="111">
        <v>4268616.2</v>
      </c>
      <c r="J549" s="111"/>
      <c r="K549" s="111">
        <f t="shared" si="32"/>
        <v>4268616.2</v>
      </c>
      <c r="L549" s="12">
        <f t="shared" si="33"/>
        <v>0.9999695460929487</v>
      </c>
      <c r="M549" s="15"/>
      <c r="N549" s="12">
        <f t="shared" si="34"/>
        <v>0</v>
      </c>
    </row>
    <row r="550" spans="1:14" ht="25.5">
      <c r="A550" s="3">
        <f t="shared" si="35"/>
        <v>538</v>
      </c>
      <c r="B550" s="205" t="s">
        <v>736</v>
      </c>
      <c r="C550" s="206" t="s">
        <v>148</v>
      </c>
      <c r="D550" s="206" t="s">
        <v>96</v>
      </c>
      <c r="E550" s="206" t="s">
        <v>378</v>
      </c>
      <c r="F550" s="206" t="s">
        <v>94</v>
      </c>
      <c r="G550" s="207">
        <v>3602814.6</v>
      </c>
      <c r="H550" s="111">
        <v>3602814.6</v>
      </c>
      <c r="I550" s="111">
        <v>171787.5</v>
      </c>
      <c r="J550" s="111"/>
      <c r="K550" s="111">
        <f t="shared" si="32"/>
        <v>171787.5</v>
      </c>
      <c r="L550" s="12">
        <f t="shared" si="33"/>
        <v>0.04768147103656125</v>
      </c>
      <c r="M550" s="15"/>
      <c r="N550" s="12">
        <f t="shared" si="34"/>
        <v>0</v>
      </c>
    </row>
    <row r="551" spans="1:14" ht="25.5">
      <c r="A551" s="3">
        <f t="shared" si="35"/>
        <v>539</v>
      </c>
      <c r="B551" s="205" t="s">
        <v>470</v>
      </c>
      <c r="C551" s="206" t="s">
        <v>148</v>
      </c>
      <c r="D551" s="206" t="s">
        <v>96</v>
      </c>
      <c r="E551" s="206" t="s">
        <v>378</v>
      </c>
      <c r="F551" s="206" t="s">
        <v>192</v>
      </c>
      <c r="G551" s="207">
        <v>171787.5</v>
      </c>
      <c r="H551" s="111">
        <v>171787.5</v>
      </c>
      <c r="I551" s="111">
        <v>171787.5</v>
      </c>
      <c r="J551" s="111"/>
      <c r="K551" s="111">
        <f t="shared" si="32"/>
        <v>171787.5</v>
      </c>
      <c r="L551" s="12">
        <f t="shared" si="33"/>
        <v>1</v>
      </c>
      <c r="M551" s="15"/>
      <c r="N551" s="12">
        <f t="shared" si="34"/>
        <v>0</v>
      </c>
    </row>
    <row r="552" spans="1:14" ht="12.75">
      <c r="A552" s="3">
        <f t="shared" si="35"/>
        <v>540</v>
      </c>
      <c r="B552" s="205" t="s">
        <v>610</v>
      </c>
      <c r="C552" s="206" t="s">
        <v>148</v>
      </c>
      <c r="D552" s="206" t="s">
        <v>96</v>
      </c>
      <c r="E552" s="206" t="s">
        <v>378</v>
      </c>
      <c r="F552" s="206" t="s">
        <v>222</v>
      </c>
      <c r="G552" s="207">
        <v>3431027.1</v>
      </c>
      <c r="H552" s="111">
        <v>3431027.1</v>
      </c>
      <c r="I552" s="111">
        <v>0</v>
      </c>
      <c r="J552" s="111"/>
      <c r="K552" s="111">
        <f t="shared" si="32"/>
        <v>0</v>
      </c>
      <c r="L552" s="12">
        <f t="shared" si="33"/>
        <v>0</v>
      </c>
      <c r="M552" s="15"/>
      <c r="N552" s="12" t="e">
        <f t="shared" si="34"/>
        <v>#DIV/0!</v>
      </c>
    </row>
    <row r="553" spans="1:14" ht="38.25">
      <c r="A553" s="3">
        <f t="shared" si="35"/>
        <v>541</v>
      </c>
      <c r="B553" s="205" t="s">
        <v>737</v>
      </c>
      <c r="C553" s="206" t="s">
        <v>148</v>
      </c>
      <c r="D553" s="206" t="s">
        <v>96</v>
      </c>
      <c r="E553" s="206" t="s">
        <v>738</v>
      </c>
      <c r="F553" s="206" t="s">
        <v>94</v>
      </c>
      <c r="G553" s="207">
        <v>171787.5</v>
      </c>
      <c r="H553" s="111">
        <v>171787.5</v>
      </c>
      <c r="I553" s="111">
        <v>171787.5</v>
      </c>
      <c r="J553" s="111"/>
      <c r="K553" s="111">
        <f t="shared" si="32"/>
        <v>171787.5</v>
      </c>
      <c r="L553" s="12">
        <f t="shared" si="33"/>
        <v>1</v>
      </c>
      <c r="M553" s="15"/>
      <c r="N553" s="12">
        <f t="shared" si="34"/>
        <v>0</v>
      </c>
    </row>
    <row r="554" spans="1:14" ht="25.5">
      <c r="A554" s="3">
        <f t="shared" si="35"/>
        <v>542</v>
      </c>
      <c r="B554" s="205" t="s">
        <v>470</v>
      </c>
      <c r="C554" s="206" t="s">
        <v>148</v>
      </c>
      <c r="D554" s="206" t="s">
        <v>96</v>
      </c>
      <c r="E554" s="206" t="s">
        <v>738</v>
      </c>
      <c r="F554" s="206" t="s">
        <v>192</v>
      </c>
      <c r="G554" s="207">
        <v>171787.5</v>
      </c>
      <c r="H554" s="111">
        <v>171787.5</v>
      </c>
      <c r="I554" s="111">
        <v>171787.5</v>
      </c>
      <c r="J554" s="111"/>
      <c r="K554" s="111">
        <f t="shared" si="32"/>
        <v>171787.5</v>
      </c>
      <c r="L554" s="12">
        <f t="shared" si="33"/>
        <v>1</v>
      </c>
      <c r="M554" s="15"/>
      <c r="N554" s="12">
        <f t="shared" si="34"/>
        <v>0</v>
      </c>
    </row>
    <row r="555" spans="1:14" ht="25.5">
      <c r="A555" s="196">
        <f t="shared" si="35"/>
        <v>543</v>
      </c>
      <c r="B555" s="197" t="s">
        <v>739</v>
      </c>
      <c r="C555" s="198" t="s">
        <v>46</v>
      </c>
      <c r="D555" s="198" t="s">
        <v>92</v>
      </c>
      <c r="E555" s="198" t="s">
        <v>93</v>
      </c>
      <c r="F555" s="198" t="s">
        <v>94</v>
      </c>
      <c r="G555" s="209">
        <v>2459000</v>
      </c>
      <c r="H555" s="112">
        <v>2459000</v>
      </c>
      <c r="I555" s="111">
        <v>2391647.4</v>
      </c>
      <c r="J555" s="111"/>
      <c r="K555" s="112">
        <f t="shared" si="32"/>
        <v>2391647.4</v>
      </c>
      <c r="L555" s="113">
        <f t="shared" si="33"/>
        <v>0.972609760065067</v>
      </c>
      <c r="M555" s="15"/>
      <c r="N555" s="12">
        <f t="shared" si="34"/>
        <v>0</v>
      </c>
    </row>
    <row r="556" spans="1:14" ht="12.75">
      <c r="A556" s="3">
        <f t="shared" si="35"/>
        <v>544</v>
      </c>
      <c r="B556" s="205" t="s">
        <v>382</v>
      </c>
      <c r="C556" s="206" t="s">
        <v>46</v>
      </c>
      <c r="D556" s="206" t="s">
        <v>80</v>
      </c>
      <c r="E556" s="206" t="s">
        <v>93</v>
      </c>
      <c r="F556" s="206" t="s">
        <v>94</v>
      </c>
      <c r="G556" s="207">
        <v>2459000</v>
      </c>
      <c r="H556" s="111">
        <v>2459000</v>
      </c>
      <c r="I556" s="111">
        <v>2391647.4</v>
      </c>
      <c r="J556" s="111"/>
      <c r="K556" s="111">
        <f t="shared" si="32"/>
        <v>2391647.4</v>
      </c>
      <c r="L556" s="12">
        <f t="shared" si="33"/>
        <v>0.972609760065067</v>
      </c>
      <c r="M556" s="15"/>
      <c r="N556" s="12">
        <f t="shared" si="34"/>
        <v>0</v>
      </c>
    </row>
    <row r="557" spans="1:14" ht="38.25">
      <c r="A557" s="3">
        <f t="shared" si="35"/>
        <v>545</v>
      </c>
      <c r="B557" s="205" t="s">
        <v>384</v>
      </c>
      <c r="C557" s="206" t="s">
        <v>46</v>
      </c>
      <c r="D557" s="206" t="s">
        <v>62</v>
      </c>
      <c r="E557" s="206" t="s">
        <v>93</v>
      </c>
      <c r="F557" s="206" t="s">
        <v>94</v>
      </c>
      <c r="G557" s="207">
        <v>2459000</v>
      </c>
      <c r="H557" s="111">
        <v>2459000</v>
      </c>
      <c r="I557" s="111">
        <v>2391647.4</v>
      </c>
      <c r="J557" s="111"/>
      <c r="K557" s="111">
        <f t="shared" si="32"/>
        <v>2391647.4</v>
      </c>
      <c r="L557" s="12">
        <f t="shared" si="33"/>
        <v>0.972609760065067</v>
      </c>
      <c r="M557" s="15"/>
      <c r="N557" s="12">
        <f t="shared" si="34"/>
        <v>0</v>
      </c>
    </row>
    <row r="558" spans="1:14" ht="12.75">
      <c r="A558" s="3">
        <f t="shared" si="35"/>
        <v>546</v>
      </c>
      <c r="B558" s="205" t="s">
        <v>466</v>
      </c>
      <c r="C558" s="206" t="s">
        <v>46</v>
      </c>
      <c r="D558" s="206" t="s">
        <v>62</v>
      </c>
      <c r="E558" s="206" t="s">
        <v>188</v>
      </c>
      <c r="F558" s="206" t="s">
        <v>94</v>
      </c>
      <c r="G558" s="207">
        <v>2459000</v>
      </c>
      <c r="H558" s="111">
        <v>2459000</v>
      </c>
      <c r="I558" s="111">
        <v>2391647.4</v>
      </c>
      <c r="J558" s="111"/>
      <c r="K558" s="111">
        <f t="shared" si="32"/>
        <v>2391647.4</v>
      </c>
      <c r="L558" s="12">
        <f t="shared" si="33"/>
        <v>0.972609760065067</v>
      </c>
      <c r="M558" s="15"/>
      <c r="N558" s="12">
        <f t="shared" si="34"/>
        <v>0</v>
      </c>
    </row>
    <row r="559" spans="1:14" ht="25.5">
      <c r="A559" s="3">
        <f t="shared" si="35"/>
        <v>547</v>
      </c>
      <c r="B559" s="205" t="s">
        <v>469</v>
      </c>
      <c r="C559" s="206" t="s">
        <v>46</v>
      </c>
      <c r="D559" s="206" t="s">
        <v>62</v>
      </c>
      <c r="E559" s="206" t="s">
        <v>191</v>
      </c>
      <c r="F559" s="206" t="s">
        <v>94</v>
      </c>
      <c r="G559" s="207">
        <v>1188170</v>
      </c>
      <c r="H559" s="111">
        <v>1188170</v>
      </c>
      <c r="I559" s="111">
        <v>1153048.26</v>
      </c>
      <c r="J559" s="111"/>
      <c r="K559" s="111">
        <f t="shared" si="32"/>
        <v>1153048.26</v>
      </c>
      <c r="L559" s="12">
        <f t="shared" si="33"/>
        <v>0.9704404756895058</v>
      </c>
      <c r="M559" s="15"/>
      <c r="N559" s="12">
        <f t="shared" si="34"/>
        <v>0</v>
      </c>
    </row>
    <row r="560" spans="1:14" ht="25.5">
      <c r="A560" s="3">
        <f t="shared" si="35"/>
        <v>548</v>
      </c>
      <c r="B560" s="205" t="s">
        <v>468</v>
      </c>
      <c r="C560" s="206" t="s">
        <v>46</v>
      </c>
      <c r="D560" s="206" t="s">
        <v>62</v>
      </c>
      <c r="E560" s="206" t="s">
        <v>191</v>
      </c>
      <c r="F560" s="206" t="s">
        <v>190</v>
      </c>
      <c r="G560" s="207">
        <v>1175859</v>
      </c>
      <c r="H560" s="111">
        <v>1175859</v>
      </c>
      <c r="I560" s="111">
        <v>1140848.26</v>
      </c>
      <c r="J560" s="111"/>
      <c r="K560" s="111">
        <f t="shared" si="32"/>
        <v>1140848.26</v>
      </c>
      <c r="L560" s="12">
        <f t="shared" si="33"/>
        <v>0.9702253926703797</v>
      </c>
      <c r="M560" s="15"/>
      <c r="N560" s="12">
        <f t="shared" si="34"/>
        <v>0</v>
      </c>
    </row>
    <row r="561" spans="1:14" ht="25.5">
      <c r="A561" s="3">
        <f t="shared" si="35"/>
        <v>549</v>
      </c>
      <c r="B561" s="205" t="s">
        <v>470</v>
      </c>
      <c r="C561" s="206" t="s">
        <v>46</v>
      </c>
      <c r="D561" s="206" t="s">
        <v>62</v>
      </c>
      <c r="E561" s="206" t="s">
        <v>191</v>
      </c>
      <c r="F561" s="206" t="s">
        <v>192</v>
      </c>
      <c r="G561" s="207">
        <v>12111</v>
      </c>
      <c r="H561" s="111">
        <v>12111</v>
      </c>
      <c r="I561" s="111">
        <v>12000</v>
      </c>
      <c r="J561" s="111"/>
      <c r="K561" s="111">
        <f t="shared" si="32"/>
        <v>12000</v>
      </c>
      <c r="L561" s="12">
        <f t="shared" si="33"/>
        <v>0.9908347783007183</v>
      </c>
      <c r="M561" s="15"/>
      <c r="N561" s="12">
        <f t="shared" si="34"/>
        <v>0</v>
      </c>
    </row>
    <row r="562" spans="1:14" ht="12.75">
      <c r="A562" s="3">
        <f t="shared" si="35"/>
        <v>550</v>
      </c>
      <c r="B562" s="205" t="s">
        <v>471</v>
      </c>
      <c r="C562" s="206" t="s">
        <v>46</v>
      </c>
      <c r="D562" s="206" t="s">
        <v>62</v>
      </c>
      <c r="E562" s="206" t="s">
        <v>191</v>
      </c>
      <c r="F562" s="206" t="s">
        <v>207</v>
      </c>
      <c r="G562" s="207">
        <v>200</v>
      </c>
      <c r="H562" s="111">
        <v>200</v>
      </c>
      <c r="I562" s="111">
        <v>200</v>
      </c>
      <c r="J562" s="111"/>
      <c r="K562" s="111">
        <f t="shared" si="32"/>
        <v>200</v>
      </c>
      <c r="L562" s="12">
        <f t="shared" si="33"/>
        <v>1</v>
      </c>
      <c r="M562" s="15"/>
      <c r="N562" s="12">
        <f t="shared" si="34"/>
        <v>0</v>
      </c>
    </row>
    <row r="563" spans="1:14" ht="25.5">
      <c r="A563" s="3">
        <f t="shared" si="35"/>
        <v>551</v>
      </c>
      <c r="B563" s="205" t="s">
        <v>740</v>
      </c>
      <c r="C563" s="206" t="s">
        <v>46</v>
      </c>
      <c r="D563" s="206" t="s">
        <v>62</v>
      </c>
      <c r="E563" s="206" t="s">
        <v>379</v>
      </c>
      <c r="F563" s="206" t="s">
        <v>94</v>
      </c>
      <c r="G563" s="207">
        <v>1163030</v>
      </c>
      <c r="H563" s="111">
        <v>1163030</v>
      </c>
      <c r="I563" s="111">
        <v>1133599.14</v>
      </c>
      <c r="J563" s="111"/>
      <c r="K563" s="111">
        <f t="shared" si="32"/>
        <v>1133599.14</v>
      </c>
      <c r="L563" s="12">
        <f t="shared" si="33"/>
        <v>0.9746946682372767</v>
      </c>
      <c r="M563" s="15"/>
      <c r="N563" s="12">
        <f t="shared" si="34"/>
        <v>0</v>
      </c>
    </row>
    <row r="564" spans="1:14" ht="25.5">
      <c r="A564" s="3">
        <f t="shared" si="35"/>
        <v>552</v>
      </c>
      <c r="B564" s="205" t="s">
        <v>468</v>
      </c>
      <c r="C564" s="206" t="s">
        <v>46</v>
      </c>
      <c r="D564" s="206" t="s">
        <v>62</v>
      </c>
      <c r="E564" s="206" t="s">
        <v>379</v>
      </c>
      <c r="F564" s="206" t="s">
        <v>190</v>
      </c>
      <c r="G564" s="207">
        <v>1163030</v>
      </c>
      <c r="H564" s="111">
        <v>1163030</v>
      </c>
      <c r="I564" s="111">
        <v>1133599.14</v>
      </c>
      <c r="J564" s="111"/>
      <c r="K564" s="111">
        <f t="shared" si="32"/>
        <v>1133599.14</v>
      </c>
      <c r="L564" s="12">
        <f t="shared" si="33"/>
        <v>0.9746946682372767</v>
      </c>
      <c r="M564" s="15"/>
      <c r="N564" s="12">
        <f t="shared" si="34"/>
        <v>0</v>
      </c>
    </row>
    <row r="565" spans="1:14" ht="25.5">
      <c r="A565" s="3">
        <f t="shared" si="35"/>
        <v>553</v>
      </c>
      <c r="B565" s="205" t="s">
        <v>741</v>
      </c>
      <c r="C565" s="206" t="s">
        <v>46</v>
      </c>
      <c r="D565" s="206" t="s">
        <v>62</v>
      </c>
      <c r="E565" s="206" t="s">
        <v>380</v>
      </c>
      <c r="F565" s="206" t="s">
        <v>94</v>
      </c>
      <c r="G565" s="207">
        <v>107800</v>
      </c>
      <c r="H565" s="111">
        <v>107800</v>
      </c>
      <c r="I565" s="111">
        <v>105000</v>
      </c>
      <c r="J565" s="111"/>
      <c r="K565" s="111">
        <f t="shared" si="32"/>
        <v>105000</v>
      </c>
      <c r="L565" s="12">
        <f t="shared" si="33"/>
        <v>0.974025974025974</v>
      </c>
      <c r="M565" s="15"/>
      <c r="N565" s="12">
        <f t="shared" si="34"/>
        <v>0</v>
      </c>
    </row>
    <row r="566" spans="1:14" ht="25.5">
      <c r="A566" s="3">
        <f t="shared" si="35"/>
        <v>554</v>
      </c>
      <c r="B566" s="205" t="s">
        <v>468</v>
      </c>
      <c r="C566" s="206" t="s">
        <v>46</v>
      </c>
      <c r="D566" s="206" t="s">
        <v>62</v>
      </c>
      <c r="E566" s="206" t="s">
        <v>380</v>
      </c>
      <c r="F566" s="206" t="s">
        <v>190</v>
      </c>
      <c r="G566" s="207">
        <v>107800</v>
      </c>
      <c r="H566" s="111">
        <v>107800</v>
      </c>
      <c r="I566" s="111">
        <v>105000</v>
      </c>
      <c r="J566" s="111"/>
      <c r="K566" s="111">
        <f t="shared" si="32"/>
        <v>105000</v>
      </c>
      <c r="L566" s="12">
        <f t="shared" si="33"/>
        <v>0.974025974025974</v>
      </c>
      <c r="M566" s="15"/>
      <c r="N566" s="12">
        <f t="shared" si="34"/>
        <v>0</v>
      </c>
    </row>
    <row r="567" spans="1:14" ht="25.5">
      <c r="A567" s="196">
        <f t="shared" si="35"/>
        <v>555</v>
      </c>
      <c r="B567" s="197" t="s">
        <v>742</v>
      </c>
      <c r="C567" s="198" t="s">
        <v>47</v>
      </c>
      <c r="D567" s="198" t="s">
        <v>92</v>
      </c>
      <c r="E567" s="198" t="s">
        <v>93</v>
      </c>
      <c r="F567" s="198" t="s">
        <v>94</v>
      </c>
      <c r="G567" s="209">
        <v>2777100</v>
      </c>
      <c r="H567" s="112">
        <v>2777100</v>
      </c>
      <c r="I567" s="111">
        <v>2476083.47</v>
      </c>
      <c r="J567" s="111"/>
      <c r="K567" s="112">
        <f t="shared" si="32"/>
        <v>2476083.47</v>
      </c>
      <c r="L567" s="113">
        <f t="shared" si="33"/>
        <v>0.891607601454755</v>
      </c>
      <c r="M567" s="15"/>
      <c r="N567" s="12">
        <f t="shared" si="34"/>
        <v>0</v>
      </c>
    </row>
    <row r="568" spans="1:14" ht="12.75">
      <c r="A568" s="3">
        <f t="shared" si="35"/>
        <v>556</v>
      </c>
      <c r="B568" s="205" t="s">
        <v>382</v>
      </c>
      <c r="C568" s="206" t="s">
        <v>47</v>
      </c>
      <c r="D568" s="206" t="s">
        <v>80</v>
      </c>
      <c r="E568" s="206" t="s">
        <v>93</v>
      </c>
      <c r="F568" s="206" t="s">
        <v>94</v>
      </c>
      <c r="G568" s="207">
        <v>2777100</v>
      </c>
      <c r="H568" s="111">
        <v>2777100</v>
      </c>
      <c r="I568" s="111">
        <v>2476083.47</v>
      </c>
      <c r="J568" s="111"/>
      <c r="K568" s="111">
        <f t="shared" si="32"/>
        <v>2476083.47</v>
      </c>
      <c r="L568" s="12">
        <f t="shared" si="33"/>
        <v>0.891607601454755</v>
      </c>
      <c r="M568" s="15"/>
      <c r="N568" s="12">
        <f t="shared" si="34"/>
        <v>0</v>
      </c>
    </row>
    <row r="569" spans="1:14" ht="38.25">
      <c r="A569" s="3">
        <f t="shared" si="35"/>
        <v>557</v>
      </c>
      <c r="B569" s="205" t="s">
        <v>386</v>
      </c>
      <c r="C569" s="206" t="s">
        <v>47</v>
      </c>
      <c r="D569" s="206" t="s">
        <v>150</v>
      </c>
      <c r="E569" s="206" t="s">
        <v>93</v>
      </c>
      <c r="F569" s="206" t="s">
        <v>94</v>
      </c>
      <c r="G569" s="207">
        <v>2777100</v>
      </c>
      <c r="H569" s="111">
        <v>2777100</v>
      </c>
      <c r="I569" s="111">
        <v>2476083.47</v>
      </c>
      <c r="J569" s="111"/>
      <c r="K569" s="111">
        <f t="shared" si="32"/>
        <v>2476083.47</v>
      </c>
      <c r="L569" s="12">
        <f t="shared" si="33"/>
        <v>0.891607601454755</v>
      </c>
      <c r="M569" s="15"/>
      <c r="N569" s="12">
        <f t="shared" si="34"/>
        <v>0</v>
      </c>
    </row>
    <row r="570" spans="1:14" ht="12.75">
      <c r="A570" s="3">
        <f t="shared" si="35"/>
        <v>558</v>
      </c>
      <c r="B570" s="205" t="s">
        <v>466</v>
      </c>
      <c r="C570" s="206" t="s">
        <v>47</v>
      </c>
      <c r="D570" s="206" t="s">
        <v>150</v>
      </c>
      <c r="E570" s="206" t="s">
        <v>188</v>
      </c>
      <c r="F570" s="206" t="s">
        <v>94</v>
      </c>
      <c r="G570" s="207">
        <v>2777100</v>
      </c>
      <c r="H570" s="111">
        <v>2777100</v>
      </c>
      <c r="I570" s="111">
        <v>2476083.47</v>
      </c>
      <c r="J570" s="111"/>
      <c r="K570" s="111">
        <f t="shared" si="32"/>
        <v>2476083.47</v>
      </c>
      <c r="L570" s="12">
        <f t="shared" si="33"/>
        <v>0.891607601454755</v>
      </c>
      <c r="M570" s="15"/>
      <c r="N570" s="12">
        <f t="shared" si="34"/>
        <v>0</v>
      </c>
    </row>
    <row r="571" spans="1:14" ht="25.5">
      <c r="A571" s="3">
        <f t="shared" si="35"/>
        <v>559</v>
      </c>
      <c r="B571" s="205" t="s">
        <v>469</v>
      </c>
      <c r="C571" s="206" t="s">
        <v>47</v>
      </c>
      <c r="D571" s="206" t="s">
        <v>150</v>
      </c>
      <c r="E571" s="206" t="s">
        <v>191</v>
      </c>
      <c r="F571" s="206" t="s">
        <v>94</v>
      </c>
      <c r="G571" s="207">
        <v>1955870</v>
      </c>
      <c r="H571" s="111">
        <v>1955870</v>
      </c>
      <c r="I571" s="111">
        <v>1657457.57</v>
      </c>
      <c r="J571" s="111"/>
      <c r="K571" s="111">
        <f t="shared" si="32"/>
        <v>1657457.57</v>
      </c>
      <c r="L571" s="12">
        <f t="shared" si="33"/>
        <v>0.8474272676609387</v>
      </c>
      <c r="M571" s="15"/>
      <c r="N571" s="12">
        <f t="shared" si="34"/>
        <v>0</v>
      </c>
    </row>
    <row r="572" spans="1:14" ht="25.5">
      <c r="A572" s="3">
        <f t="shared" si="35"/>
        <v>560</v>
      </c>
      <c r="B572" s="205" t="s">
        <v>468</v>
      </c>
      <c r="C572" s="206" t="s">
        <v>47</v>
      </c>
      <c r="D572" s="206" t="s">
        <v>150</v>
      </c>
      <c r="E572" s="206" t="s">
        <v>191</v>
      </c>
      <c r="F572" s="206" t="s">
        <v>190</v>
      </c>
      <c r="G572" s="207">
        <v>1832496</v>
      </c>
      <c r="H572" s="111">
        <v>1832496</v>
      </c>
      <c r="I572" s="111">
        <v>1534083.57</v>
      </c>
      <c r="J572" s="111"/>
      <c r="K572" s="111">
        <f t="shared" si="32"/>
        <v>1534083.57</v>
      </c>
      <c r="L572" s="12">
        <f t="shared" si="33"/>
        <v>0.8371552079786259</v>
      </c>
      <c r="M572" s="15"/>
      <c r="N572" s="12">
        <f t="shared" si="34"/>
        <v>0</v>
      </c>
    </row>
    <row r="573" spans="1:14" ht="25.5">
      <c r="A573" s="3">
        <f t="shared" si="35"/>
        <v>561</v>
      </c>
      <c r="B573" s="205" t="s">
        <v>470</v>
      </c>
      <c r="C573" s="206" t="s">
        <v>47</v>
      </c>
      <c r="D573" s="206" t="s">
        <v>150</v>
      </c>
      <c r="E573" s="206" t="s">
        <v>191</v>
      </c>
      <c r="F573" s="206" t="s">
        <v>192</v>
      </c>
      <c r="G573" s="207">
        <v>120374</v>
      </c>
      <c r="H573" s="111">
        <v>120374</v>
      </c>
      <c r="I573" s="111">
        <v>120374</v>
      </c>
      <c r="J573" s="111"/>
      <c r="K573" s="111">
        <f t="shared" si="32"/>
        <v>120374</v>
      </c>
      <c r="L573" s="12">
        <f t="shared" si="33"/>
        <v>1</v>
      </c>
      <c r="M573" s="15"/>
      <c r="N573" s="12">
        <f t="shared" si="34"/>
        <v>0</v>
      </c>
    </row>
    <row r="574" spans="1:14" ht="12.75">
      <c r="A574" s="3">
        <f t="shared" si="35"/>
        <v>562</v>
      </c>
      <c r="B574" s="205" t="s">
        <v>471</v>
      </c>
      <c r="C574" s="206" t="s">
        <v>47</v>
      </c>
      <c r="D574" s="206" t="s">
        <v>150</v>
      </c>
      <c r="E574" s="206" t="s">
        <v>191</v>
      </c>
      <c r="F574" s="206" t="s">
        <v>207</v>
      </c>
      <c r="G574" s="207">
        <v>3000</v>
      </c>
      <c r="H574" s="111">
        <v>3000</v>
      </c>
      <c r="I574" s="111">
        <v>3000</v>
      </c>
      <c r="J574" s="111"/>
      <c r="K574" s="111">
        <f t="shared" si="32"/>
        <v>3000</v>
      </c>
      <c r="L574" s="12">
        <f t="shared" si="33"/>
        <v>1</v>
      </c>
      <c r="M574" s="15"/>
      <c r="N574" s="12">
        <f t="shared" si="34"/>
        <v>0</v>
      </c>
    </row>
    <row r="575" spans="1:14" ht="25.5">
      <c r="A575" s="3">
        <f t="shared" si="35"/>
        <v>563</v>
      </c>
      <c r="B575" s="205" t="s">
        <v>743</v>
      </c>
      <c r="C575" s="206" t="s">
        <v>47</v>
      </c>
      <c r="D575" s="206" t="s">
        <v>150</v>
      </c>
      <c r="E575" s="206" t="s">
        <v>381</v>
      </c>
      <c r="F575" s="206" t="s">
        <v>94</v>
      </c>
      <c r="G575" s="207">
        <v>821230</v>
      </c>
      <c r="H575" s="111">
        <v>821230</v>
      </c>
      <c r="I575" s="111">
        <v>818625.9</v>
      </c>
      <c r="J575" s="111"/>
      <c r="K575" s="111">
        <f t="shared" si="32"/>
        <v>818625.9</v>
      </c>
      <c r="L575" s="12">
        <f t="shared" si="33"/>
        <v>0.9968290247555496</v>
      </c>
      <c r="M575" s="15"/>
      <c r="N575" s="12">
        <f t="shared" si="34"/>
        <v>0</v>
      </c>
    </row>
    <row r="576" spans="1:14" ht="25.5">
      <c r="A576" s="3">
        <f t="shared" si="35"/>
        <v>564</v>
      </c>
      <c r="B576" s="205" t="s">
        <v>468</v>
      </c>
      <c r="C576" s="206" t="s">
        <v>47</v>
      </c>
      <c r="D576" s="206" t="s">
        <v>150</v>
      </c>
      <c r="E576" s="206" t="s">
        <v>381</v>
      </c>
      <c r="F576" s="206" t="s">
        <v>190</v>
      </c>
      <c r="G576" s="207">
        <v>821230</v>
      </c>
      <c r="H576" s="111">
        <v>821230</v>
      </c>
      <c r="I576" s="111">
        <v>818625.9</v>
      </c>
      <c r="J576" s="111"/>
      <c r="K576" s="111">
        <f t="shared" si="32"/>
        <v>818625.9</v>
      </c>
      <c r="L576" s="12">
        <f t="shared" si="33"/>
        <v>0.9968290247555496</v>
      </c>
      <c r="M576" s="15"/>
      <c r="N576" s="12">
        <f t="shared" si="34"/>
        <v>0</v>
      </c>
    </row>
    <row r="577" spans="1:14" ht="12.75">
      <c r="A577" s="234" t="s">
        <v>744</v>
      </c>
      <c r="B577" s="235"/>
      <c r="C577" s="235"/>
      <c r="D577" s="235"/>
      <c r="E577" s="235"/>
      <c r="F577" s="236"/>
      <c r="G577" s="210">
        <v>1089882709.76</v>
      </c>
      <c r="H577" s="112">
        <v>1089991309.76</v>
      </c>
      <c r="I577" s="112">
        <v>999379080.26</v>
      </c>
      <c r="J577" s="112">
        <f>J440+J329+J13</f>
        <v>14019991</v>
      </c>
      <c r="K577" s="112">
        <f t="shared" si="32"/>
        <v>1013399071.26</v>
      </c>
      <c r="L577" s="113">
        <f t="shared" si="33"/>
        <v>0.9297313310535802</v>
      </c>
      <c r="M577" s="15"/>
      <c r="N577" s="12">
        <f t="shared" si="34"/>
        <v>0</v>
      </c>
    </row>
    <row r="578" spans="2:8" ht="12.75">
      <c r="B578" s="208"/>
      <c r="C578" s="114"/>
      <c r="D578" s="114"/>
      <c r="E578" s="114"/>
      <c r="F578" s="114"/>
      <c r="G578" s="14"/>
      <c r="H578" s="199"/>
    </row>
    <row r="579" ht="12.75">
      <c r="H579" s="199"/>
    </row>
    <row r="580" ht="12.75">
      <c r="H580" s="199"/>
    </row>
    <row r="581" ht="12.75">
      <c r="H581" s="199"/>
    </row>
    <row r="582" ht="12.75">
      <c r="H582" s="199"/>
    </row>
    <row r="583" ht="12.75">
      <c r="H583" s="199"/>
    </row>
    <row r="584" ht="12.75">
      <c r="H584" s="199"/>
    </row>
    <row r="585" ht="12.75">
      <c r="H585" s="199"/>
    </row>
    <row r="586" ht="12.75">
      <c r="H586" s="199"/>
    </row>
    <row r="587" ht="12.75">
      <c r="H587" s="199"/>
    </row>
    <row r="588" ht="12.75">
      <c r="H588" s="199"/>
    </row>
    <row r="589" ht="12.75">
      <c r="H589" s="199"/>
    </row>
    <row r="590" ht="12.75">
      <c r="H590" s="199"/>
    </row>
    <row r="591" ht="12.75">
      <c r="H591" s="199"/>
    </row>
    <row r="592" ht="12.75">
      <c r="H592" s="199"/>
    </row>
    <row r="593" ht="12.75">
      <c r="H593" s="199"/>
    </row>
    <row r="594" ht="12.75">
      <c r="H594" s="199"/>
    </row>
    <row r="595" ht="12.75">
      <c r="H595" s="199"/>
    </row>
    <row r="596" ht="12.75">
      <c r="H596" s="199"/>
    </row>
    <row r="597" ht="12.75">
      <c r="H597" s="199"/>
    </row>
    <row r="598" ht="12.75">
      <c r="H598" s="199"/>
    </row>
    <row r="599" ht="12.75">
      <c r="H599" s="199"/>
    </row>
    <row r="600" ht="12.75">
      <c r="H600" s="199"/>
    </row>
    <row r="601" ht="12.75">
      <c r="H601" s="199"/>
    </row>
    <row r="602" ht="12.75">
      <c r="H602" s="199"/>
    </row>
  </sheetData>
  <sheetProtection/>
  <autoFilter ref="A12:O577"/>
  <mergeCells count="12">
    <mergeCell ref="I9:L10"/>
    <mergeCell ref="K5:L5"/>
    <mergeCell ref="A7:L7"/>
    <mergeCell ref="A9:A11"/>
    <mergeCell ref="B9:B11"/>
    <mergeCell ref="D9:D11"/>
    <mergeCell ref="E9:E11"/>
    <mergeCell ref="A577:F577"/>
    <mergeCell ref="F9:F11"/>
    <mergeCell ref="G9:G11"/>
    <mergeCell ref="C9:C11"/>
    <mergeCell ref="H9:H11"/>
  </mergeCells>
  <printOptions/>
  <pageMargins left="0.984251968503937" right="0" top="0.1968503937007874" bottom="0.1968503937007874" header="0.5118110236220472" footer="0.5118110236220472"/>
  <pageSetup fitToHeight="0" fitToWidth="1" horizontalDpi="600" verticalDpi="600" orientation="portrait" paperSize="9" scale="61"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G33"/>
  <sheetViews>
    <sheetView zoomScalePageLayoutView="0" workbookViewId="0" topLeftCell="A1">
      <selection activeCell="E5" sqref="E5:F5"/>
    </sheetView>
  </sheetViews>
  <sheetFormatPr defaultColWidth="9.140625" defaultRowHeight="12.75"/>
  <cols>
    <col min="1" max="1" width="5.57421875" style="7" customWidth="1"/>
    <col min="2" max="2" width="41.8515625" style="8" customWidth="1"/>
    <col min="3" max="3" width="22.421875" style="8" customWidth="1"/>
    <col min="4" max="5" width="15.00390625" style="8" customWidth="1"/>
    <col min="6" max="6" width="15.57421875" style="8" customWidth="1"/>
    <col min="7" max="7" width="12.00390625" style="8" customWidth="1"/>
    <col min="8" max="8" width="11.8515625" style="8" customWidth="1"/>
    <col min="9" max="9" width="9.7109375" style="8" customWidth="1"/>
    <col min="10" max="10" width="11.140625" style="8" customWidth="1"/>
    <col min="11" max="16384" width="9.140625" style="8" customWidth="1"/>
  </cols>
  <sheetData>
    <row r="1" ht="12">
      <c r="F1" s="18" t="s">
        <v>138</v>
      </c>
    </row>
    <row r="2" ht="12">
      <c r="F2" s="18" t="s">
        <v>86</v>
      </c>
    </row>
    <row r="3" ht="12">
      <c r="F3" s="18" t="s">
        <v>141</v>
      </c>
    </row>
    <row r="4" ht="12">
      <c r="F4" s="120" t="s">
        <v>149</v>
      </c>
    </row>
    <row r="5" spans="5:6" ht="11.25">
      <c r="E5" s="216" t="s">
        <v>906</v>
      </c>
      <c r="F5" s="216"/>
    </row>
    <row r="6" ht="12">
      <c r="F6" s="121"/>
    </row>
    <row r="9" spans="1:6" ht="43.5" customHeight="1">
      <c r="A9" s="238" t="s">
        <v>826</v>
      </c>
      <c r="B9" s="239"/>
      <c r="C9" s="239"/>
      <c r="D9" s="239"/>
      <c r="E9" s="239"/>
      <c r="F9" s="239"/>
    </row>
    <row r="10" spans="1:5" ht="11.25">
      <c r="A10" s="122"/>
      <c r="B10" s="123"/>
      <c r="C10" s="122"/>
      <c r="D10" s="122"/>
      <c r="E10" s="122"/>
    </row>
    <row r="11" spans="1:6" ht="11.25" customHeight="1">
      <c r="A11" s="243" t="s">
        <v>142</v>
      </c>
      <c r="B11" s="243" t="s">
        <v>83</v>
      </c>
      <c r="C11" s="244" t="s">
        <v>82</v>
      </c>
      <c r="D11" s="243" t="s">
        <v>751</v>
      </c>
      <c r="E11" s="243" t="s">
        <v>827</v>
      </c>
      <c r="F11" s="240" t="s">
        <v>828</v>
      </c>
    </row>
    <row r="12" spans="1:6" ht="11.25">
      <c r="A12" s="243"/>
      <c r="B12" s="243"/>
      <c r="C12" s="244"/>
      <c r="D12" s="243"/>
      <c r="E12" s="243"/>
      <c r="F12" s="241"/>
    </row>
    <row r="13" spans="1:6" ht="42.75" customHeight="1">
      <c r="A13" s="243"/>
      <c r="B13" s="243"/>
      <c r="C13" s="244"/>
      <c r="D13" s="243"/>
      <c r="E13" s="243"/>
      <c r="F13" s="242"/>
    </row>
    <row r="14" spans="1:6" ht="11.25">
      <c r="A14" s="124">
        <v>1</v>
      </c>
      <c r="B14" s="124">
        <v>2</v>
      </c>
      <c r="C14" s="124">
        <v>3</v>
      </c>
      <c r="D14" s="124">
        <v>4</v>
      </c>
      <c r="E14" s="124"/>
      <c r="F14" s="124">
        <v>5</v>
      </c>
    </row>
    <row r="15" spans="1:6" ht="29.25" customHeight="1">
      <c r="A15" s="124">
        <v>1</v>
      </c>
      <c r="B15" s="125" t="s">
        <v>85</v>
      </c>
      <c r="C15" s="126" t="s">
        <v>130</v>
      </c>
      <c r="D15" s="127">
        <f>D16-D17+D18+D19+D20-D21</f>
        <v>86007140.84000003</v>
      </c>
      <c r="E15" s="127">
        <f>E16-E17+E18+E19+E20-E21</f>
        <v>86007140.84000003</v>
      </c>
      <c r="F15" s="127">
        <f>F16-F17+F18+F19+F20-F21</f>
        <v>15280619.25000012</v>
      </c>
    </row>
    <row r="16" spans="1:6" ht="53.25" customHeight="1">
      <c r="A16" s="124">
        <f>1+A15</f>
        <v>2</v>
      </c>
      <c r="B16" s="125" t="s">
        <v>126</v>
      </c>
      <c r="C16" s="126" t="s">
        <v>131</v>
      </c>
      <c r="D16" s="127">
        <v>0</v>
      </c>
      <c r="E16" s="127">
        <v>0</v>
      </c>
      <c r="F16" s="127">
        <v>0</v>
      </c>
    </row>
    <row r="17" spans="1:6" ht="61.5" customHeight="1">
      <c r="A17" s="124">
        <f aca="true" t="shared" si="0" ref="A17:A22">1+A16</f>
        <v>3</v>
      </c>
      <c r="B17" s="125" t="s">
        <v>127</v>
      </c>
      <c r="C17" s="126" t="s">
        <v>132</v>
      </c>
      <c r="D17" s="127">
        <v>0</v>
      </c>
      <c r="E17" s="127">
        <v>0</v>
      </c>
      <c r="F17" s="127">
        <v>0</v>
      </c>
    </row>
    <row r="18" spans="1:7" ht="36.75" customHeight="1">
      <c r="A18" s="124">
        <f t="shared" si="0"/>
        <v>4</v>
      </c>
      <c r="B18" s="125" t="s">
        <v>133</v>
      </c>
      <c r="C18" s="126" t="s">
        <v>134</v>
      </c>
      <c r="D18" s="128">
        <v>-1003875568.92</v>
      </c>
      <c r="E18" s="128">
        <v>-1003984168.92</v>
      </c>
      <c r="F18" s="128">
        <v>-1070530800.39</v>
      </c>
      <c r="G18" s="129"/>
    </row>
    <row r="19" spans="1:7" ht="34.5" customHeight="1">
      <c r="A19" s="124">
        <f t="shared" si="0"/>
        <v>5</v>
      </c>
      <c r="B19" s="125" t="s">
        <v>128</v>
      </c>
      <c r="C19" s="126" t="s">
        <v>135</v>
      </c>
      <c r="D19" s="128">
        <v>1089882709.76</v>
      </c>
      <c r="E19" s="128">
        <v>1089991309.76</v>
      </c>
      <c r="F19" s="128">
        <v>1085811419.64</v>
      </c>
      <c r="G19" s="129"/>
    </row>
    <row r="20" spans="1:6" ht="90.75" customHeight="1">
      <c r="A20" s="124">
        <f t="shared" si="0"/>
        <v>6</v>
      </c>
      <c r="B20" s="125" t="s">
        <v>136</v>
      </c>
      <c r="C20" s="126" t="s">
        <v>186</v>
      </c>
      <c r="D20" s="127">
        <v>0</v>
      </c>
      <c r="E20" s="127">
        <v>0</v>
      </c>
      <c r="F20" s="127">
        <v>0</v>
      </c>
    </row>
    <row r="21" spans="1:6" ht="48.75" customHeight="1">
      <c r="A21" s="124">
        <f t="shared" si="0"/>
        <v>7</v>
      </c>
      <c r="B21" s="125" t="s">
        <v>129</v>
      </c>
      <c r="C21" s="126" t="s">
        <v>137</v>
      </c>
      <c r="D21" s="130">
        <v>0</v>
      </c>
      <c r="E21" s="130">
        <v>0</v>
      </c>
      <c r="F21" s="130">
        <v>0</v>
      </c>
    </row>
    <row r="22" spans="1:6" ht="40.5" customHeight="1">
      <c r="A22" s="124">
        <f t="shared" si="0"/>
        <v>8</v>
      </c>
      <c r="B22" s="131" t="s">
        <v>84</v>
      </c>
      <c r="C22" s="124"/>
      <c r="D22" s="132">
        <f>D15</f>
        <v>86007140.84000003</v>
      </c>
      <c r="E22" s="132">
        <f>E15</f>
        <v>86007140.84000003</v>
      </c>
      <c r="F22" s="132">
        <f>F15</f>
        <v>15280619.25000012</v>
      </c>
    </row>
    <row r="23" spans="1:5" ht="11.25">
      <c r="A23" s="122"/>
      <c r="B23" s="123"/>
      <c r="C23" s="122"/>
      <c r="D23" s="122"/>
      <c r="E23" s="122"/>
    </row>
    <row r="24" spans="1:5" ht="11.25">
      <c r="A24" s="122"/>
      <c r="B24" s="123"/>
      <c r="C24" s="122"/>
      <c r="D24" s="122"/>
      <c r="E24" s="122"/>
    </row>
    <row r="25" spans="1:5" ht="11.25">
      <c r="A25" s="122"/>
      <c r="B25" s="123"/>
      <c r="C25" s="122"/>
      <c r="D25" s="133"/>
      <c r="E25" s="122"/>
    </row>
    <row r="26" spans="1:5" ht="11.25">
      <c r="A26" s="122"/>
      <c r="B26" s="123"/>
      <c r="C26" s="122"/>
      <c r="D26" s="133"/>
      <c r="E26" s="122"/>
    </row>
    <row r="27" spans="1:5" ht="11.25">
      <c r="A27" s="122"/>
      <c r="B27" s="123"/>
      <c r="C27" s="122"/>
      <c r="D27" s="122"/>
      <c r="E27" s="122"/>
    </row>
    <row r="28" spans="1:5" ht="11.25">
      <c r="A28" s="122"/>
      <c r="B28" s="123"/>
      <c r="C28" s="122"/>
      <c r="D28" s="122"/>
      <c r="E28" s="122"/>
    </row>
    <row r="29" spans="1:5" ht="11.25">
      <c r="A29" s="122"/>
      <c r="B29" s="123"/>
      <c r="C29" s="122"/>
      <c r="D29" s="122"/>
      <c r="E29" s="122"/>
    </row>
    <row r="30" spans="1:5" ht="11.25">
      <c r="A30" s="122"/>
      <c r="B30" s="123"/>
      <c r="C30" s="122"/>
      <c r="D30" s="122"/>
      <c r="E30" s="122"/>
    </row>
    <row r="31" spans="1:5" ht="11.25">
      <c r="A31" s="122"/>
      <c r="B31" s="123"/>
      <c r="C31" s="122"/>
      <c r="D31" s="122"/>
      <c r="E31" s="122"/>
    </row>
    <row r="32" spans="1:5" ht="11.25">
      <c r="A32" s="122"/>
      <c r="B32" s="123"/>
      <c r="C32" s="122"/>
      <c r="D32" s="122"/>
      <c r="E32" s="122"/>
    </row>
    <row r="33" spans="1:5" ht="11.25">
      <c r="A33" s="122"/>
      <c r="B33" s="123"/>
      <c r="C33" s="122"/>
      <c r="D33" s="122"/>
      <c r="E33" s="122"/>
    </row>
  </sheetData>
  <sheetProtection/>
  <mergeCells count="8">
    <mergeCell ref="E5:F5"/>
    <mergeCell ref="A9:F9"/>
    <mergeCell ref="F11:F13"/>
    <mergeCell ref="A11:A13"/>
    <mergeCell ref="B11:B13"/>
    <mergeCell ref="C11:C13"/>
    <mergeCell ref="D11:D13"/>
    <mergeCell ref="E11:E13"/>
  </mergeCells>
  <printOptions/>
  <pageMargins left="0.984251968503937" right="0" top="0.1968503937007874" bottom="0.1968503937007874" header="0.5118110236220472" footer="0.5118110236220472"/>
  <pageSetup fitToHeight="0" fitToWidth="1"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K18"/>
  <sheetViews>
    <sheetView zoomScalePageLayoutView="0" workbookViewId="0" topLeftCell="A1">
      <selection activeCell="J5" sqref="J5:K5"/>
    </sheetView>
  </sheetViews>
  <sheetFormatPr defaultColWidth="9.140625" defaultRowHeight="12.75"/>
  <cols>
    <col min="1" max="1" width="5.57421875" style="7" customWidth="1"/>
    <col min="2" max="2" width="27.00390625" style="8" customWidth="1"/>
    <col min="3" max="4" width="12.28125" style="8" customWidth="1"/>
    <col min="5" max="5" width="9.8515625" style="8" customWidth="1"/>
    <col min="6" max="6" width="11.00390625" style="8" customWidth="1"/>
    <col min="7" max="7" width="11.140625" style="8" customWidth="1"/>
    <col min="8" max="8" width="10.57421875" style="8" customWidth="1"/>
    <col min="9" max="9" width="10.8515625" style="17" customWidth="1"/>
    <col min="10" max="10" width="11.8515625" style="8" customWidth="1"/>
    <col min="11" max="11" width="9.8515625" style="8" customWidth="1"/>
    <col min="12" max="16384" width="9.140625" style="8" customWidth="1"/>
  </cols>
  <sheetData>
    <row r="1" ht="12">
      <c r="K1" s="18" t="s">
        <v>903</v>
      </c>
    </row>
    <row r="2" ht="12">
      <c r="K2" s="18" t="s">
        <v>86</v>
      </c>
    </row>
    <row r="3" ht="12">
      <c r="K3" s="18" t="s">
        <v>141</v>
      </c>
    </row>
    <row r="4" ht="12">
      <c r="K4" s="18" t="s">
        <v>149</v>
      </c>
    </row>
    <row r="5" spans="10:11" ht="11.25">
      <c r="J5" s="216" t="s">
        <v>906</v>
      </c>
      <c r="K5" s="216"/>
    </row>
    <row r="6" ht="6.75" customHeight="1"/>
    <row r="8" spans="1:10" ht="30.75" customHeight="1">
      <c r="A8" s="19"/>
      <c r="B8" s="254" t="s">
        <v>749</v>
      </c>
      <c r="C8" s="255"/>
      <c r="D8" s="255"/>
      <c r="E8" s="255"/>
      <c r="F8" s="255"/>
      <c r="G8" s="255"/>
      <c r="H8" s="255"/>
      <c r="I8" s="255"/>
      <c r="J8" s="255"/>
    </row>
    <row r="9" spans="1:11" ht="18" customHeight="1">
      <c r="A9" s="256" t="s">
        <v>118</v>
      </c>
      <c r="B9" s="258" t="s">
        <v>119</v>
      </c>
      <c r="C9" s="260" t="s">
        <v>183</v>
      </c>
      <c r="D9" s="261"/>
      <c r="E9" s="262"/>
      <c r="F9" s="260" t="s">
        <v>125</v>
      </c>
      <c r="G9" s="261"/>
      <c r="H9" s="262"/>
      <c r="I9" s="245" t="s">
        <v>3</v>
      </c>
      <c r="J9" s="246"/>
      <c r="K9" s="247"/>
    </row>
    <row r="10" spans="1:11" ht="20.25" customHeight="1">
      <c r="A10" s="257"/>
      <c r="B10" s="259"/>
      <c r="C10" s="263"/>
      <c r="D10" s="264"/>
      <c r="E10" s="265"/>
      <c r="F10" s="269"/>
      <c r="G10" s="270"/>
      <c r="H10" s="265"/>
      <c r="I10" s="248"/>
      <c r="J10" s="249"/>
      <c r="K10" s="250"/>
    </row>
    <row r="11" spans="1:11" ht="18" customHeight="1">
      <c r="A11" s="257"/>
      <c r="B11" s="259"/>
      <c r="C11" s="266"/>
      <c r="D11" s="267"/>
      <c r="E11" s="268"/>
      <c r="F11" s="271"/>
      <c r="G11" s="272"/>
      <c r="H11" s="268"/>
      <c r="I11" s="251"/>
      <c r="J11" s="252"/>
      <c r="K11" s="253"/>
    </row>
    <row r="12" spans="1:11" ht="21" customHeight="1">
      <c r="A12" s="257"/>
      <c r="B12" s="259"/>
      <c r="C12" s="20" t="s">
        <v>0</v>
      </c>
      <c r="D12" s="20" t="s">
        <v>1</v>
      </c>
      <c r="E12" s="25" t="s">
        <v>2</v>
      </c>
      <c r="F12" s="20" t="s">
        <v>0</v>
      </c>
      <c r="G12" s="20" t="s">
        <v>1</v>
      </c>
      <c r="H12" s="25" t="s">
        <v>2</v>
      </c>
      <c r="I12" s="26" t="s">
        <v>0</v>
      </c>
      <c r="J12" s="26" t="s">
        <v>1</v>
      </c>
      <c r="K12" s="27" t="s">
        <v>2</v>
      </c>
    </row>
    <row r="13" spans="1:11" ht="45" customHeight="1">
      <c r="A13" s="21">
        <v>1</v>
      </c>
      <c r="B13" s="23" t="s">
        <v>120</v>
      </c>
      <c r="C13" s="28">
        <v>760000</v>
      </c>
      <c r="D13" s="28">
        <v>760000</v>
      </c>
      <c r="E13" s="29">
        <f>C13/D13</f>
        <v>1</v>
      </c>
      <c r="F13" s="28">
        <v>6874000</v>
      </c>
      <c r="G13" s="28">
        <v>6874000</v>
      </c>
      <c r="H13" s="29">
        <f>G13/F13</f>
        <v>1</v>
      </c>
      <c r="I13" s="30">
        <f aca="true" t="shared" si="0" ref="I13:J17">C13+F13</f>
        <v>7634000</v>
      </c>
      <c r="J13" s="30">
        <f t="shared" si="0"/>
        <v>7634000</v>
      </c>
      <c r="K13" s="31">
        <f>I13/J13</f>
        <v>1</v>
      </c>
    </row>
    <row r="14" spans="1:11" ht="49.5" customHeight="1">
      <c r="A14" s="21">
        <v>2</v>
      </c>
      <c r="B14" s="23" t="s">
        <v>121</v>
      </c>
      <c r="C14" s="28">
        <v>6612000</v>
      </c>
      <c r="D14" s="28">
        <v>6612000</v>
      </c>
      <c r="E14" s="29">
        <f>C14/D14</f>
        <v>1</v>
      </c>
      <c r="F14" s="28">
        <v>8346000</v>
      </c>
      <c r="G14" s="28">
        <v>8346000</v>
      </c>
      <c r="H14" s="29">
        <f>G14/F14</f>
        <v>1</v>
      </c>
      <c r="I14" s="30">
        <f t="shared" si="0"/>
        <v>14958000</v>
      </c>
      <c r="J14" s="30">
        <f t="shared" si="0"/>
        <v>14958000</v>
      </c>
      <c r="K14" s="31">
        <f>I14/J14</f>
        <v>1</v>
      </c>
    </row>
    <row r="15" spans="1:11" ht="57" customHeight="1">
      <c r="A15" s="21">
        <v>3</v>
      </c>
      <c r="B15" s="23" t="s">
        <v>122</v>
      </c>
      <c r="C15" s="28">
        <v>5983000</v>
      </c>
      <c r="D15" s="28">
        <v>5983000</v>
      </c>
      <c r="E15" s="29">
        <f>C15/D15</f>
        <v>1</v>
      </c>
      <c r="F15" s="28">
        <v>13992000</v>
      </c>
      <c r="G15" s="28">
        <v>13992000</v>
      </c>
      <c r="H15" s="29">
        <f>G15/F15</f>
        <v>1</v>
      </c>
      <c r="I15" s="30">
        <f t="shared" si="0"/>
        <v>19975000</v>
      </c>
      <c r="J15" s="30">
        <f t="shared" si="0"/>
        <v>19975000</v>
      </c>
      <c r="K15" s="31">
        <f>I15/J15</f>
        <v>1</v>
      </c>
    </row>
    <row r="16" spans="1:11" ht="55.5" customHeight="1">
      <c r="A16" s="21">
        <v>4</v>
      </c>
      <c r="B16" s="23" t="s">
        <v>123</v>
      </c>
      <c r="C16" s="28">
        <v>0</v>
      </c>
      <c r="D16" s="28">
        <v>0</v>
      </c>
      <c r="E16" s="29">
        <v>0</v>
      </c>
      <c r="F16" s="28">
        <v>0</v>
      </c>
      <c r="G16" s="28">
        <v>0</v>
      </c>
      <c r="H16" s="29">
        <v>0</v>
      </c>
      <c r="I16" s="30">
        <f t="shared" si="0"/>
        <v>0</v>
      </c>
      <c r="J16" s="30">
        <f t="shared" si="0"/>
        <v>0</v>
      </c>
      <c r="K16" s="31">
        <v>0</v>
      </c>
    </row>
    <row r="17" spans="1:11" ht="52.5" customHeight="1">
      <c r="A17" s="21">
        <v>5</v>
      </c>
      <c r="B17" s="23" t="s">
        <v>124</v>
      </c>
      <c r="C17" s="28">
        <v>1409000</v>
      </c>
      <c r="D17" s="28">
        <v>1409000</v>
      </c>
      <c r="E17" s="29">
        <v>0</v>
      </c>
      <c r="F17" s="28">
        <v>12520000</v>
      </c>
      <c r="G17" s="28">
        <v>12520000</v>
      </c>
      <c r="H17" s="29">
        <v>0</v>
      </c>
      <c r="I17" s="30">
        <f t="shared" si="0"/>
        <v>13929000</v>
      </c>
      <c r="J17" s="30">
        <f t="shared" si="0"/>
        <v>13929000</v>
      </c>
      <c r="K17" s="31">
        <v>0</v>
      </c>
    </row>
    <row r="18" spans="1:11" s="34" customFormat="1" ht="24" customHeight="1">
      <c r="A18" s="22">
        <v>6</v>
      </c>
      <c r="B18" s="24" t="s">
        <v>752</v>
      </c>
      <c r="C18" s="32">
        <f>C13+C14+C15+C16+C17</f>
        <v>14764000</v>
      </c>
      <c r="D18" s="32">
        <f>D13+D14+D15+D16+D17</f>
        <v>14764000</v>
      </c>
      <c r="E18" s="33">
        <v>1</v>
      </c>
      <c r="F18" s="32">
        <f>F13+F14+F15+F16+F17</f>
        <v>41732000</v>
      </c>
      <c r="G18" s="32">
        <f>G13+G14+G15+G16+G17</f>
        <v>41732000</v>
      </c>
      <c r="H18" s="33">
        <f>G18/F18</f>
        <v>1</v>
      </c>
      <c r="I18" s="32">
        <f>I13+I14+I15+I16+I17</f>
        <v>56496000</v>
      </c>
      <c r="J18" s="32">
        <f>J13+J14+J15+J16+J17</f>
        <v>56496000</v>
      </c>
      <c r="K18" s="33">
        <f>I18/J18</f>
        <v>1</v>
      </c>
    </row>
  </sheetData>
  <sheetProtection/>
  <mergeCells count="7">
    <mergeCell ref="J5:K5"/>
    <mergeCell ref="I9:K11"/>
    <mergeCell ref="B8:J8"/>
    <mergeCell ref="A9:A12"/>
    <mergeCell ref="B9:B12"/>
    <mergeCell ref="C9:E11"/>
    <mergeCell ref="F9:H11"/>
  </mergeCells>
  <printOptions/>
  <pageMargins left="0.984251968503937" right="0" top="0.1968503937007874" bottom="0.1968503937007874" header="0.5118110236220472" footer="0.5118110236220472"/>
  <pageSetup fitToHeight="0" fitToWidth="1"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T38"/>
  <sheetViews>
    <sheetView zoomScale="95" zoomScaleNormal="95" zoomScalePageLayoutView="0" workbookViewId="0" topLeftCell="A3">
      <pane xSplit="7" ySplit="14" topLeftCell="N17" activePane="bottomRight" state="frozen"/>
      <selection pane="topLeft" activeCell="A3" sqref="A3"/>
      <selection pane="topRight" activeCell="H3" sqref="H3"/>
      <selection pane="bottomLeft" activeCell="A14" sqref="A14"/>
      <selection pane="bottomRight" activeCell="R8" sqref="R8:T8"/>
    </sheetView>
  </sheetViews>
  <sheetFormatPr defaultColWidth="9.140625" defaultRowHeight="12.75"/>
  <cols>
    <col min="1" max="1" width="7.140625" style="57" customWidth="1"/>
    <col min="2" max="2" width="31.421875" style="58" customWidth="1"/>
    <col min="3" max="3" width="14.28125" style="1" customWidth="1"/>
    <col min="4" max="4" width="12.421875" style="1" customWidth="1"/>
    <col min="5" max="5" width="8.00390625" style="1" customWidth="1"/>
    <col min="6" max="6" width="13.140625" style="13" customWidth="1"/>
    <col min="7" max="7" width="11.28125" style="10" customWidth="1"/>
    <col min="8" max="8" width="8.57421875" style="10" customWidth="1"/>
    <col min="9" max="10" width="12.421875" style="1" customWidth="1"/>
    <col min="11" max="11" width="8.00390625" style="1" customWidth="1"/>
    <col min="12" max="12" width="11.7109375" style="1" customWidth="1"/>
    <col min="13" max="13" width="13.421875" style="1" customWidth="1"/>
    <col min="14" max="14" width="8.421875" style="1" customWidth="1"/>
    <col min="15" max="15" width="13.28125" style="1" customWidth="1"/>
    <col min="16" max="16" width="12.8515625" style="1" customWidth="1"/>
    <col min="17" max="17" width="8.00390625" style="1" customWidth="1"/>
    <col min="18" max="19" width="13.421875" style="1" customWidth="1"/>
    <col min="20" max="20" width="9.00390625" style="1" customWidth="1"/>
    <col min="21" max="16384" width="9.140625" style="1" customWidth="1"/>
  </cols>
  <sheetData>
    <row r="1" spans="1:20" s="10" customFormat="1" ht="15">
      <c r="A1" s="37"/>
      <c r="B1" s="38"/>
      <c r="F1" s="13"/>
      <c r="T1" s="5" t="s">
        <v>117</v>
      </c>
    </row>
    <row r="2" spans="1:20" s="10" customFormat="1" ht="15">
      <c r="A2" s="37"/>
      <c r="B2" s="38"/>
      <c r="F2" s="13"/>
      <c r="T2" s="5" t="s">
        <v>86</v>
      </c>
    </row>
    <row r="3" spans="1:20" s="10" customFormat="1" ht="14.25" customHeight="1">
      <c r="A3" s="37"/>
      <c r="B3" s="38"/>
      <c r="F3" s="13"/>
      <c r="T3" s="5"/>
    </row>
    <row r="4" spans="1:20" s="10" customFormat="1" ht="24.75" customHeight="1">
      <c r="A4" s="37"/>
      <c r="B4" s="38"/>
      <c r="F4" s="13"/>
      <c r="T4" s="39" t="s">
        <v>829</v>
      </c>
    </row>
    <row r="5" spans="1:20" s="10" customFormat="1" ht="24.75" customHeight="1">
      <c r="A5" s="37"/>
      <c r="B5" s="38"/>
      <c r="F5" s="13"/>
      <c r="T5" s="39" t="s">
        <v>86</v>
      </c>
    </row>
    <row r="6" spans="1:20" s="10" customFormat="1" ht="15">
      <c r="A6" s="37"/>
      <c r="B6" s="38"/>
      <c r="F6" s="13"/>
      <c r="T6" s="5" t="s">
        <v>141</v>
      </c>
    </row>
    <row r="7" spans="1:20" s="10" customFormat="1" ht="15">
      <c r="A7" s="37"/>
      <c r="B7" s="38"/>
      <c r="F7" s="13"/>
      <c r="T7" s="5" t="s">
        <v>149</v>
      </c>
    </row>
    <row r="8" spans="1:20" s="10" customFormat="1" ht="15" customHeight="1">
      <c r="A8" s="37"/>
      <c r="B8" s="38"/>
      <c r="F8" s="13"/>
      <c r="R8" s="301" t="s">
        <v>906</v>
      </c>
      <c r="S8" s="301"/>
      <c r="T8" s="301"/>
    </row>
    <row r="9" spans="1:6" s="10" customFormat="1" ht="15">
      <c r="A9" s="37"/>
      <c r="B9" s="38"/>
      <c r="F9" s="13"/>
    </row>
    <row r="10" spans="1:20" s="10" customFormat="1" ht="14.25">
      <c r="A10" s="277" t="s">
        <v>750</v>
      </c>
      <c r="B10" s="278"/>
      <c r="C10" s="278"/>
      <c r="D10" s="278"/>
      <c r="E10" s="278"/>
      <c r="F10" s="278"/>
      <c r="G10" s="278"/>
      <c r="H10" s="278"/>
      <c r="I10" s="278"/>
      <c r="J10" s="278"/>
      <c r="K10" s="278"/>
      <c r="L10" s="278"/>
      <c r="M10" s="278"/>
      <c r="N10" s="278"/>
      <c r="O10" s="278"/>
      <c r="P10" s="278"/>
      <c r="Q10" s="278"/>
      <c r="R10" s="278"/>
      <c r="S10" s="278"/>
      <c r="T10" s="278"/>
    </row>
    <row r="11" ht="35.25" customHeight="1"/>
    <row r="12" spans="1:20" s="10" customFormat="1" ht="34.5" customHeight="1">
      <c r="A12" s="279" t="s">
        <v>118</v>
      </c>
      <c r="B12" s="276" t="s">
        <v>119</v>
      </c>
      <c r="C12" s="276" t="s">
        <v>120</v>
      </c>
      <c r="D12" s="276"/>
      <c r="E12" s="276"/>
      <c r="F12" s="276" t="s">
        <v>121</v>
      </c>
      <c r="G12" s="276"/>
      <c r="H12" s="276"/>
      <c r="I12" s="276" t="s">
        <v>122</v>
      </c>
      <c r="J12" s="276"/>
      <c r="K12" s="276"/>
      <c r="L12" s="276" t="s">
        <v>123</v>
      </c>
      <c r="M12" s="276"/>
      <c r="N12" s="276"/>
      <c r="O12" s="276" t="s">
        <v>124</v>
      </c>
      <c r="P12" s="276"/>
      <c r="Q12" s="276"/>
      <c r="R12" s="274" t="s">
        <v>752</v>
      </c>
      <c r="S12" s="274"/>
      <c r="T12" s="274"/>
    </row>
    <row r="13" spans="1:20" s="10" customFormat="1" ht="11.25" customHeight="1">
      <c r="A13" s="279"/>
      <c r="B13" s="281"/>
      <c r="C13" s="275" t="s">
        <v>751</v>
      </c>
      <c r="D13" s="273" t="s">
        <v>78</v>
      </c>
      <c r="E13" s="273"/>
      <c r="F13" s="275" t="s">
        <v>751</v>
      </c>
      <c r="G13" s="273" t="s">
        <v>78</v>
      </c>
      <c r="H13" s="273"/>
      <c r="I13" s="275" t="s">
        <v>751</v>
      </c>
      <c r="J13" s="273" t="s">
        <v>78</v>
      </c>
      <c r="K13" s="273"/>
      <c r="L13" s="275" t="s">
        <v>751</v>
      </c>
      <c r="M13" s="273" t="s">
        <v>78</v>
      </c>
      <c r="N13" s="273"/>
      <c r="O13" s="275" t="s">
        <v>751</v>
      </c>
      <c r="P13" s="273" t="s">
        <v>78</v>
      </c>
      <c r="Q13" s="273"/>
      <c r="R13" s="282" t="s">
        <v>751</v>
      </c>
      <c r="S13" s="280" t="s">
        <v>78</v>
      </c>
      <c r="T13" s="280"/>
    </row>
    <row r="14" spans="1:20" s="10" customFormat="1" ht="20.25" customHeight="1">
      <c r="A14" s="279"/>
      <c r="B14" s="281"/>
      <c r="C14" s="275"/>
      <c r="D14" s="273"/>
      <c r="E14" s="273"/>
      <c r="F14" s="275"/>
      <c r="G14" s="273"/>
      <c r="H14" s="273"/>
      <c r="I14" s="275"/>
      <c r="J14" s="273"/>
      <c r="K14" s="273"/>
      <c r="L14" s="275"/>
      <c r="M14" s="273"/>
      <c r="N14" s="273"/>
      <c r="O14" s="275"/>
      <c r="P14" s="273"/>
      <c r="Q14" s="273"/>
      <c r="R14" s="282"/>
      <c r="S14" s="280"/>
      <c r="T14" s="280"/>
    </row>
    <row r="15" spans="1:20" s="10" customFormat="1" ht="92.25" customHeight="1">
      <c r="A15" s="279"/>
      <c r="B15" s="281"/>
      <c r="C15" s="275"/>
      <c r="D15" s="40" t="s">
        <v>87</v>
      </c>
      <c r="E15" s="40" t="s">
        <v>4</v>
      </c>
      <c r="F15" s="275"/>
      <c r="G15" s="211" t="s">
        <v>87</v>
      </c>
      <c r="H15" s="211" t="s">
        <v>4</v>
      </c>
      <c r="I15" s="275"/>
      <c r="J15" s="40" t="s">
        <v>87</v>
      </c>
      <c r="K15" s="40" t="s">
        <v>4</v>
      </c>
      <c r="L15" s="275"/>
      <c r="M15" s="40" t="s">
        <v>87</v>
      </c>
      <c r="N15" s="40" t="s">
        <v>4</v>
      </c>
      <c r="O15" s="275"/>
      <c r="P15" s="40" t="s">
        <v>87</v>
      </c>
      <c r="Q15" s="40" t="s">
        <v>4</v>
      </c>
      <c r="R15" s="282"/>
      <c r="S15" s="41" t="s">
        <v>87</v>
      </c>
      <c r="T15" s="41" t="s">
        <v>4</v>
      </c>
    </row>
    <row r="16" spans="1:20" ht="38.25" customHeight="1">
      <c r="A16" s="42"/>
      <c r="B16" s="43"/>
      <c r="C16" s="44"/>
      <c r="D16" s="45"/>
      <c r="E16" s="45"/>
      <c r="F16" s="212"/>
      <c r="G16" s="211"/>
      <c r="H16" s="211"/>
      <c r="I16" s="44"/>
      <c r="J16" s="45"/>
      <c r="K16" s="45"/>
      <c r="L16" s="44"/>
      <c r="M16" s="45"/>
      <c r="N16" s="45"/>
      <c r="O16" s="44"/>
      <c r="P16" s="45"/>
      <c r="Q16" s="45"/>
      <c r="R16" s="46"/>
      <c r="S16" s="46"/>
      <c r="T16" s="47"/>
    </row>
    <row r="17" spans="1:20" s="52" customFormat="1" ht="84.75" customHeight="1">
      <c r="A17" s="59" t="s">
        <v>422</v>
      </c>
      <c r="B17" s="60" t="s">
        <v>753</v>
      </c>
      <c r="C17" s="61">
        <f>C19</f>
        <v>7146000</v>
      </c>
      <c r="D17" s="61">
        <f aca="true" t="shared" si="0" ref="D17:P17">D19</f>
        <v>7146000</v>
      </c>
      <c r="E17" s="62">
        <f>D17/C17</f>
        <v>1</v>
      </c>
      <c r="F17" s="61">
        <f t="shared" si="0"/>
        <v>14391000</v>
      </c>
      <c r="G17" s="61">
        <f t="shared" si="0"/>
        <v>14391000</v>
      </c>
      <c r="H17" s="62">
        <f aca="true" t="shared" si="1" ref="H17:H35">G17/F17</f>
        <v>1</v>
      </c>
      <c r="I17" s="61">
        <f t="shared" si="0"/>
        <v>14252000</v>
      </c>
      <c r="J17" s="61">
        <f t="shared" si="0"/>
        <v>14252000</v>
      </c>
      <c r="K17" s="62">
        <f>J17/I17</f>
        <v>1</v>
      </c>
      <c r="L17" s="61">
        <f t="shared" si="0"/>
        <v>18405000</v>
      </c>
      <c r="M17" s="61">
        <f t="shared" si="0"/>
        <v>18405000</v>
      </c>
      <c r="N17" s="62">
        <f aca="true" t="shared" si="2" ref="N17:N35">M17/L17</f>
        <v>1</v>
      </c>
      <c r="O17" s="61">
        <f t="shared" si="0"/>
        <v>16533000</v>
      </c>
      <c r="P17" s="61">
        <f t="shared" si="0"/>
        <v>16533000</v>
      </c>
      <c r="Q17" s="62">
        <f>P17/O17</f>
        <v>1</v>
      </c>
      <c r="R17" s="63">
        <f>C17+F17+I17+L17+O17</f>
        <v>70727000</v>
      </c>
      <c r="S17" s="63">
        <f>D17+G17+J17+M17+P17</f>
        <v>70727000</v>
      </c>
      <c r="T17" s="64">
        <f>S17/R17</f>
        <v>1</v>
      </c>
    </row>
    <row r="18" spans="1:20" s="52" customFormat="1" ht="49.5" customHeight="1">
      <c r="A18" s="48" t="s">
        <v>419</v>
      </c>
      <c r="B18" s="53" t="s">
        <v>417</v>
      </c>
      <c r="C18" s="50">
        <f>C19</f>
        <v>7146000</v>
      </c>
      <c r="D18" s="50">
        <f aca="true" t="shared" si="3" ref="D18:P18">D19</f>
        <v>7146000</v>
      </c>
      <c r="E18" s="51">
        <f aca="true" t="shared" si="4" ref="E18:E35">D18/C18</f>
        <v>1</v>
      </c>
      <c r="F18" s="50">
        <f t="shared" si="3"/>
        <v>14391000</v>
      </c>
      <c r="G18" s="50">
        <f t="shared" si="3"/>
        <v>14391000</v>
      </c>
      <c r="H18" s="51">
        <f t="shared" si="1"/>
        <v>1</v>
      </c>
      <c r="I18" s="50">
        <f t="shared" si="3"/>
        <v>14252000</v>
      </c>
      <c r="J18" s="50">
        <f t="shared" si="3"/>
        <v>14252000</v>
      </c>
      <c r="K18" s="51">
        <f aca="true" t="shared" si="5" ref="K18:K35">J18/I18</f>
        <v>1</v>
      </c>
      <c r="L18" s="50">
        <f t="shared" si="3"/>
        <v>18405000</v>
      </c>
      <c r="M18" s="50">
        <f t="shared" si="3"/>
        <v>18405000</v>
      </c>
      <c r="N18" s="51">
        <f t="shared" si="2"/>
        <v>1</v>
      </c>
      <c r="O18" s="50">
        <f t="shared" si="3"/>
        <v>16533000</v>
      </c>
      <c r="P18" s="50">
        <f t="shared" si="3"/>
        <v>16533000</v>
      </c>
      <c r="Q18" s="51">
        <f aca="true" t="shared" si="6" ref="Q18:Q35">P18/O18</f>
        <v>1</v>
      </c>
      <c r="R18" s="35">
        <f aca="true" t="shared" si="7" ref="R18:R34">C18+F18+I18+L18+O18</f>
        <v>70727000</v>
      </c>
      <c r="S18" s="35">
        <f aca="true" t="shared" si="8" ref="S18:S34">D18+G18+J18+M18+P18</f>
        <v>70727000</v>
      </c>
      <c r="T18" s="36">
        <f aca="true" t="shared" si="9" ref="T18:T35">S18/R18</f>
        <v>1</v>
      </c>
    </row>
    <row r="19" spans="1:20" s="52" customFormat="1" ht="54.75" customHeight="1">
      <c r="A19" s="48" t="s">
        <v>420</v>
      </c>
      <c r="B19" s="49" t="s">
        <v>418</v>
      </c>
      <c r="C19" s="50">
        <v>7146000</v>
      </c>
      <c r="D19" s="54">
        <v>7146000</v>
      </c>
      <c r="E19" s="51">
        <f t="shared" si="4"/>
        <v>1</v>
      </c>
      <c r="F19" s="50">
        <v>14391000</v>
      </c>
      <c r="G19" s="54">
        <v>14391000</v>
      </c>
      <c r="H19" s="51">
        <f t="shared" si="1"/>
        <v>1</v>
      </c>
      <c r="I19" s="50">
        <v>14252000</v>
      </c>
      <c r="J19" s="54">
        <v>14252000</v>
      </c>
      <c r="K19" s="51">
        <f t="shared" si="5"/>
        <v>1</v>
      </c>
      <c r="L19" s="50">
        <v>18405000</v>
      </c>
      <c r="M19" s="54">
        <v>18405000</v>
      </c>
      <c r="N19" s="51">
        <f t="shared" si="2"/>
        <v>1</v>
      </c>
      <c r="O19" s="50">
        <v>16533000</v>
      </c>
      <c r="P19" s="54">
        <v>16533000</v>
      </c>
      <c r="Q19" s="51">
        <f t="shared" si="6"/>
        <v>1</v>
      </c>
      <c r="R19" s="35">
        <f t="shared" si="7"/>
        <v>70727000</v>
      </c>
      <c r="S19" s="35">
        <f t="shared" si="8"/>
        <v>70727000</v>
      </c>
      <c r="T19" s="36">
        <f t="shared" si="9"/>
        <v>1</v>
      </c>
    </row>
    <row r="20" spans="1:20" s="55" customFormat="1" ht="90" customHeight="1">
      <c r="A20" s="59" t="s">
        <v>421</v>
      </c>
      <c r="B20" s="60" t="s">
        <v>754</v>
      </c>
      <c r="C20" s="61">
        <f>C21+C27</f>
        <v>900000</v>
      </c>
      <c r="D20" s="61">
        <f>D21+D27</f>
        <v>472427</v>
      </c>
      <c r="E20" s="62">
        <f t="shared" si="4"/>
        <v>0.5249188888888889</v>
      </c>
      <c r="F20" s="61">
        <f>F21+F24</f>
        <v>4417900</v>
      </c>
      <c r="G20" s="61">
        <f>G21+G24</f>
        <v>4417900</v>
      </c>
      <c r="H20" s="62">
        <f t="shared" si="1"/>
        <v>1</v>
      </c>
      <c r="I20" s="61">
        <f>I21+I27+I24</f>
        <v>13556449</v>
      </c>
      <c r="J20" s="61">
        <f>J21+J27+J24</f>
        <v>13499459</v>
      </c>
      <c r="K20" s="62">
        <f t="shared" si="5"/>
        <v>0.9957960967507051</v>
      </c>
      <c r="L20" s="61">
        <f>L21+L24</f>
        <v>8207550</v>
      </c>
      <c r="M20" s="61">
        <f>M21+M24</f>
        <v>7517550</v>
      </c>
      <c r="N20" s="62">
        <f t="shared" si="2"/>
        <v>0.9159310634720471</v>
      </c>
      <c r="O20" s="61">
        <f>O21+O24+O27</f>
        <v>22651555</v>
      </c>
      <c r="P20" s="61">
        <f>P21+P24+P27</f>
        <v>21508149.93</v>
      </c>
      <c r="Q20" s="62">
        <f t="shared" si="6"/>
        <v>0.9495220054428934</v>
      </c>
      <c r="R20" s="63">
        <f t="shared" si="7"/>
        <v>49733454</v>
      </c>
      <c r="S20" s="63">
        <f t="shared" si="8"/>
        <v>47415485.93</v>
      </c>
      <c r="T20" s="64">
        <f t="shared" si="9"/>
        <v>0.9533921760189831</v>
      </c>
    </row>
    <row r="21" spans="1:20" s="52" customFormat="1" ht="75" customHeight="1">
      <c r="A21" s="48" t="s">
        <v>423</v>
      </c>
      <c r="B21" s="49" t="s">
        <v>755</v>
      </c>
      <c r="C21" s="50">
        <f>C22</f>
        <v>600000</v>
      </c>
      <c r="D21" s="50">
        <f>D22</f>
        <v>172427</v>
      </c>
      <c r="E21" s="51">
        <f t="shared" si="4"/>
        <v>0.28737833333333335</v>
      </c>
      <c r="F21" s="50">
        <f>F22+F23</f>
        <v>2400000</v>
      </c>
      <c r="G21" s="50">
        <f>G22+G23</f>
        <v>2400000</v>
      </c>
      <c r="H21" s="51">
        <f t="shared" si="1"/>
        <v>1</v>
      </c>
      <c r="I21" s="50">
        <f>I23+I22</f>
        <v>10145455</v>
      </c>
      <c r="J21" s="50">
        <f>J23+J22</f>
        <v>10114043</v>
      </c>
      <c r="K21" s="51">
        <f t="shared" si="5"/>
        <v>0.996903835264165</v>
      </c>
      <c r="L21" s="50">
        <f>L22+L23</f>
        <v>690000</v>
      </c>
      <c r="M21" s="50"/>
      <c r="N21" s="51">
        <f t="shared" si="2"/>
        <v>0</v>
      </c>
      <c r="O21" s="50">
        <f>O22+O23</f>
        <v>20780149</v>
      </c>
      <c r="P21" s="50">
        <f>P22+P23</f>
        <v>19636743.93</v>
      </c>
      <c r="Q21" s="51">
        <f t="shared" si="6"/>
        <v>0.9449760889587462</v>
      </c>
      <c r="R21" s="35">
        <f t="shared" si="7"/>
        <v>34615604</v>
      </c>
      <c r="S21" s="35">
        <f t="shared" si="8"/>
        <v>32323213.93</v>
      </c>
      <c r="T21" s="36">
        <f t="shared" si="9"/>
        <v>0.9337758176919287</v>
      </c>
    </row>
    <row r="22" spans="1:20" s="52" customFormat="1" ht="48" customHeight="1">
      <c r="A22" s="48" t="s">
        <v>424</v>
      </c>
      <c r="B22" s="56" t="s">
        <v>757</v>
      </c>
      <c r="C22" s="50">
        <v>600000</v>
      </c>
      <c r="D22" s="50">
        <v>172427</v>
      </c>
      <c r="E22" s="51">
        <f t="shared" si="4"/>
        <v>0.28737833333333335</v>
      </c>
      <c r="F22" s="50">
        <v>1000000</v>
      </c>
      <c r="G22" s="50">
        <v>1000000</v>
      </c>
      <c r="H22" s="51">
        <f t="shared" si="1"/>
        <v>1</v>
      </c>
      <c r="I22" s="50">
        <v>4277965</v>
      </c>
      <c r="J22" s="50">
        <v>4265368</v>
      </c>
      <c r="K22" s="51">
        <f t="shared" si="5"/>
        <v>0.9970553756283653</v>
      </c>
      <c r="L22" s="50"/>
      <c r="M22" s="50"/>
      <c r="N22" s="51">
        <v>0</v>
      </c>
      <c r="O22" s="50">
        <v>3800000</v>
      </c>
      <c r="P22" s="50">
        <v>3800000</v>
      </c>
      <c r="Q22" s="51">
        <f t="shared" si="6"/>
        <v>1</v>
      </c>
      <c r="R22" s="35">
        <f t="shared" si="7"/>
        <v>9677965</v>
      </c>
      <c r="S22" s="35">
        <f t="shared" si="8"/>
        <v>9237795</v>
      </c>
      <c r="T22" s="36">
        <f t="shared" si="9"/>
        <v>0.9545183310747662</v>
      </c>
    </row>
    <row r="23" spans="1:20" s="52" customFormat="1" ht="48" customHeight="1">
      <c r="A23" s="48" t="s">
        <v>756</v>
      </c>
      <c r="B23" s="56" t="s">
        <v>762</v>
      </c>
      <c r="C23" s="50"/>
      <c r="D23" s="50"/>
      <c r="E23" s="51"/>
      <c r="F23" s="50">
        <v>1400000</v>
      </c>
      <c r="G23" s="50">
        <v>1400000</v>
      </c>
      <c r="H23" s="51">
        <f t="shared" si="1"/>
        <v>1</v>
      </c>
      <c r="I23" s="50">
        <v>5867490</v>
      </c>
      <c r="J23" s="50">
        <v>5848675</v>
      </c>
      <c r="K23" s="51">
        <f t="shared" si="5"/>
        <v>0.9967933477517644</v>
      </c>
      <c r="L23" s="50">
        <v>690000</v>
      </c>
      <c r="M23" s="50">
        <v>0</v>
      </c>
      <c r="N23" s="51">
        <f t="shared" si="2"/>
        <v>0</v>
      </c>
      <c r="O23" s="50">
        <v>16980149</v>
      </c>
      <c r="P23" s="50">
        <v>15836743.93</v>
      </c>
      <c r="Q23" s="51">
        <f t="shared" si="6"/>
        <v>0.9326622475456487</v>
      </c>
      <c r="R23" s="35">
        <f>C23+F23+I23+L23+O23</f>
        <v>24937639</v>
      </c>
      <c r="S23" s="35">
        <f>D23+G23+J23+M23+P23</f>
        <v>23085418.93</v>
      </c>
      <c r="T23" s="36">
        <f>S23/R23</f>
        <v>0.9257259249762979</v>
      </c>
    </row>
    <row r="24" spans="1:20" s="52" customFormat="1" ht="45" customHeight="1">
      <c r="A24" s="48" t="s">
        <v>426</v>
      </c>
      <c r="B24" s="49" t="s">
        <v>425</v>
      </c>
      <c r="C24" s="50"/>
      <c r="D24" s="50"/>
      <c r="E24" s="51"/>
      <c r="F24" s="50">
        <f>F25</f>
        <v>2017900</v>
      </c>
      <c r="G24" s="50">
        <f>G25</f>
        <v>2017900</v>
      </c>
      <c r="H24" s="51">
        <f t="shared" si="1"/>
        <v>1</v>
      </c>
      <c r="I24" s="50">
        <f>I25+I26</f>
        <v>3410994</v>
      </c>
      <c r="J24" s="50">
        <f>J25+J26</f>
        <v>3385416</v>
      </c>
      <c r="K24" s="51">
        <f t="shared" si="5"/>
        <v>0.992501306070899</v>
      </c>
      <c r="L24" s="50">
        <f>L25+L26</f>
        <v>7517550</v>
      </c>
      <c r="M24" s="50">
        <f>M25+M26</f>
        <v>7517550</v>
      </c>
      <c r="N24" s="51">
        <f t="shared" si="2"/>
        <v>1</v>
      </c>
      <c r="O24" s="50">
        <f>O25+O26</f>
        <v>1571406</v>
      </c>
      <c r="P24" s="50">
        <f>P25+P26</f>
        <v>1571406</v>
      </c>
      <c r="Q24" s="51">
        <f t="shared" si="6"/>
        <v>1</v>
      </c>
      <c r="R24" s="35">
        <f t="shared" si="7"/>
        <v>14517850</v>
      </c>
      <c r="S24" s="35">
        <f t="shared" si="8"/>
        <v>14492272</v>
      </c>
      <c r="T24" s="36">
        <f t="shared" si="9"/>
        <v>0.9982381688748678</v>
      </c>
    </row>
    <row r="25" spans="1:20" s="69" customFormat="1" ht="36" customHeight="1">
      <c r="A25" s="65" t="s">
        <v>427</v>
      </c>
      <c r="B25" s="56" t="s">
        <v>763</v>
      </c>
      <c r="C25" s="67"/>
      <c r="D25" s="68"/>
      <c r="E25" s="51"/>
      <c r="F25" s="67">
        <v>2017900</v>
      </c>
      <c r="G25" s="68">
        <v>2017900</v>
      </c>
      <c r="H25" s="51">
        <f t="shared" si="1"/>
        <v>1</v>
      </c>
      <c r="I25" s="67"/>
      <c r="J25" s="68"/>
      <c r="K25" s="51">
        <v>0</v>
      </c>
      <c r="L25" s="67"/>
      <c r="M25" s="68"/>
      <c r="N25" s="51">
        <v>0</v>
      </c>
      <c r="O25" s="67">
        <v>578150</v>
      </c>
      <c r="P25" s="68">
        <v>578150</v>
      </c>
      <c r="Q25" s="51">
        <f t="shared" si="6"/>
        <v>1</v>
      </c>
      <c r="R25" s="35">
        <f t="shared" si="7"/>
        <v>2596050</v>
      </c>
      <c r="S25" s="35">
        <f t="shared" si="8"/>
        <v>2596050</v>
      </c>
      <c r="T25" s="36">
        <f t="shared" si="9"/>
        <v>1</v>
      </c>
    </row>
    <row r="26" spans="1:20" s="69" customFormat="1" ht="63.75" customHeight="1">
      <c r="A26" s="65" t="s">
        <v>428</v>
      </c>
      <c r="B26" s="56" t="s">
        <v>764</v>
      </c>
      <c r="C26" s="67"/>
      <c r="D26" s="68"/>
      <c r="E26" s="51"/>
      <c r="F26" s="67"/>
      <c r="G26" s="68"/>
      <c r="H26" s="51">
        <v>0</v>
      </c>
      <c r="I26" s="67">
        <v>3410994</v>
      </c>
      <c r="J26" s="68">
        <v>3385416</v>
      </c>
      <c r="K26" s="51">
        <f t="shared" si="5"/>
        <v>0.992501306070899</v>
      </c>
      <c r="L26" s="67">
        <v>7517550</v>
      </c>
      <c r="M26" s="68">
        <v>7517550</v>
      </c>
      <c r="N26" s="51">
        <f t="shared" si="2"/>
        <v>1</v>
      </c>
      <c r="O26" s="67">
        <v>993256</v>
      </c>
      <c r="P26" s="68">
        <v>993256</v>
      </c>
      <c r="Q26" s="51">
        <f t="shared" si="6"/>
        <v>1</v>
      </c>
      <c r="R26" s="35">
        <f t="shared" si="7"/>
        <v>11921800</v>
      </c>
      <c r="S26" s="35">
        <f t="shared" si="8"/>
        <v>11896222</v>
      </c>
      <c r="T26" s="36">
        <f t="shared" si="9"/>
        <v>0.9978545186129611</v>
      </c>
    </row>
    <row r="27" spans="1:20" s="69" customFormat="1" ht="41.25" customHeight="1">
      <c r="A27" s="65" t="s">
        <v>760</v>
      </c>
      <c r="B27" s="66" t="s">
        <v>758</v>
      </c>
      <c r="C27" s="67">
        <f>C28</f>
        <v>300000</v>
      </c>
      <c r="D27" s="67">
        <f>D28</f>
        <v>300000</v>
      </c>
      <c r="E27" s="51">
        <f t="shared" si="4"/>
        <v>1</v>
      </c>
      <c r="F27" s="67"/>
      <c r="G27" s="67"/>
      <c r="H27" s="51">
        <v>0</v>
      </c>
      <c r="I27" s="67"/>
      <c r="J27" s="67"/>
      <c r="K27" s="51">
        <v>0</v>
      </c>
      <c r="L27" s="67"/>
      <c r="M27" s="68"/>
      <c r="N27" s="51">
        <v>0</v>
      </c>
      <c r="O27" s="67">
        <f>O28</f>
        <v>300000</v>
      </c>
      <c r="P27" s="67">
        <f>P28</f>
        <v>300000</v>
      </c>
      <c r="Q27" s="51">
        <f t="shared" si="6"/>
        <v>1</v>
      </c>
      <c r="R27" s="35">
        <f aca="true" t="shared" si="10" ref="R27:S30">C27+F27+I27+L27+O27</f>
        <v>600000</v>
      </c>
      <c r="S27" s="35">
        <f t="shared" si="10"/>
        <v>600000</v>
      </c>
      <c r="T27" s="36">
        <f t="shared" si="9"/>
        <v>1</v>
      </c>
    </row>
    <row r="28" spans="1:20" s="69" customFormat="1" ht="55.5" customHeight="1">
      <c r="A28" s="65" t="s">
        <v>761</v>
      </c>
      <c r="B28" s="56" t="s">
        <v>759</v>
      </c>
      <c r="C28" s="67">
        <v>300000</v>
      </c>
      <c r="D28" s="67">
        <v>300000</v>
      </c>
      <c r="E28" s="51">
        <f t="shared" si="4"/>
        <v>1</v>
      </c>
      <c r="F28" s="67"/>
      <c r="G28" s="67"/>
      <c r="H28" s="51">
        <v>0</v>
      </c>
      <c r="I28" s="67"/>
      <c r="J28" s="67"/>
      <c r="K28" s="51">
        <v>0</v>
      </c>
      <c r="L28" s="67"/>
      <c r="M28" s="68"/>
      <c r="N28" s="51">
        <v>0</v>
      </c>
      <c r="O28" s="67">
        <v>300000</v>
      </c>
      <c r="P28" s="67">
        <v>300000</v>
      </c>
      <c r="Q28" s="51">
        <f t="shared" si="6"/>
        <v>1</v>
      </c>
      <c r="R28" s="35">
        <f t="shared" si="10"/>
        <v>600000</v>
      </c>
      <c r="S28" s="35">
        <f t="shared" si="10"/>
        <v>600000</v>
      </c>
      <c r="T28" s="36">
        <f t="shared" si="9"/>
        <v>1</v>
      </c>
    </row>
    <row r="29" spans="1:20" s="10" customFormat="1" ht="64.5" customHeight="1">
      <c r="A29" s="70" t="s">
        <v>429</v>
      </c>
      <c r="B29" s="71" t="s">
        <v>765</v>
      </c>
      <c r="C29" s="72">
        <v>0</v>
      </c>
      <c r="D29" s="72">
        <v>0</v>
      </c>
      <c r="E29" s="62"/>
      <c r="F29" s="72">
        <v>0</v>
      </c>
      <c r="G29" s="72">
        <v>0</v>
      </c>
      <c r="H29" s="62">
        <v>0</v>
      </c>
      <c r="I29" s="72">
        <f>I30</f>
        <v>246226.89</v>
      </c>
      <c r="J29" s="72">
        <f>J30</f>
        <v>246226.89</v>
      </c>
      <c r="K29" s="62">
        <f t="shared" si="5"/>
        <v>1</v>
      </c>
      <c r="L29" s="72">
        <f>L30</f>
        <v>0</v>
      </c>
      <c r="M29" s="73">
        <f>M30</f>
        <v>0</v>
      </c>
      <c r="N29" s="62">
        <v>0</v>
      </c>
      <c r="O29" s="72">
        <f>O30</f>
        <v>1855000</v>
      </c>
      <c r="P29" s="72">
        <f>P30</f>
        <v>1845725</v>
      </c>
      <c r="Q29" s="62">
        <f t="shared" si="6"/>
        <v>0.995</v>
      </c>
      <c r="R29" s="63">
        <f t="shared" si="10"/>
        <v>2101226.89</v>
      </c>
      <c r="S29" s="63">
        <f t="shared" si="10"/>
        <v>2091951.8900000001</v>
      </c>
      <c r="T29" s="64">
        <f t="shared" si="9"/>
        <v>0.9955859121905679</v>
      </c>
    </row>
    <row r="30" spans="1:20" s="69" customFormat="1" ht="56.25" customHeight="1">
      <c r="A30" s="65"/>
      <c r="B30" s="56" t="s">
        <v>766</v>
      </c>
      <c r="C30" s="67">
        <v>0</v>
      </c>
      <c r="D30" s="67">
        <v>0</v>
      </c>
      <c r="E30" s="51"/>
      <c r="F30" s="67">
        <v>0</v>
      </c>
      <c r="G30" s="67">
        <v>0</v>
      </c>
      <c r="H30" s="51">
        <v>0</v>
      </c>
      <c r="I30" s="67">
        <v>246226.89</v>
      </c>
      <c r="J30" s="67">
        <v>246226.89</v>
      </c>
      <c r="K30" s="51">
        <f t="shared" si="5"/>
        <v>1</v>
      </c>
      <c r="L30" s="67"/>
      <c r="M30" s="68"/>
      <c r="N30" s="51">
        <v>0</v>
      </c>
      <c r="O30" s="67">
        <v>1855000</v>
      </c>
      <c r="P30" s="67">
        <v>1845725</v>
      </c>
      <c r="Q30" s="51">
        <f t="shared" si="6"/>
        <v>0.995</v>
      </c>
      <c r="R30" s="35">
        <f t="shared" si="10"/>
        <v>2101226.89</v>
      </c>
      <c r="S30" s="35">
        <f t="shared" si="10"/>
        <v>2091951.8900000001</v>
      </c>
      <c r="T30" s="36">
        <f t="shared" si="9"/>
        <v>0.9955859121905679</v>
      </c>
    </row>
    <row r="31" spans="1:20" s="52" customFormat="1" ht="95.25" customHeight="1">
      <c r="A31" s="59" t="s">
        <v>429</v>
      </c>
      <c r="B31" s="60" t="s">
        <v>430</v>
      </c>
      <c r="C31" s="61">
        <f>C33+C34</f>
        <v>107100</v>
      </c>
      <c r="D31" s="61">
        <f>D33+D34</f>
        <v>107100</v>
      </c>
      <c r="E31" s="62">
        <f t="shared" si="4"/>
        <v>1</v>
      </c>
      <c r="F31" s="61">
        <f>F32</f>
        <v>1642898.65</v>
      </c>
      <c r="G31" s="61">
        <f aca="true" t="shared" si="11" ref="G31:S31">G32</f>
        <v>1642898.65</v>
      </c>
      <c r="H31" s="62">
        <f t="shared" si="1"/>
        <v>1</v>
      </c>
      <c r="I31" s="61">
        <f t="shared" si="11"/>
        <v>2170830.37</v>
      </c>
      <c r="J31" s="61">
        <f t="shared" si="11"/>
        <v>1089301.5</v>
      </c>
      <c r="K31" s="62">
        <f t="shared" si="5"/>
        <v>0.5017902435186586</v>
      </c>
      <c r="L31" s="61">
        <f t="shared" si="11"/>
        <v>0</v>
      </c>
      <c r="M31" s="61">
        <f t="shared" si="11"/>
        <v>0</v>
      </c>
      <c r="N31" s="62">
        <v>0</v>
      </c>
      <c r="O31" s="61">
        <f t="shared" si="11"/>
        <v>0</v>
      </c>
      <c r="P31" s="61">
        <f t="shared" si="11"/>
        <v>0</v>
      </c>
      <c r="Q31" s="62">
        <v>0</v>
      </c>
      <c r="R31" s="61">
        <f t="shared" si="11"/>
        <v>3920829.02</v>
      </c>
      <c r="S31" s="61">
        <f t="shared" si="11"/>
        <v>2839300.15</v>
      </c>
      <c r="T31" s="64">
        <f t="shared" si="9"/>
        <v>0.7241581143979596</v>
      </c>
    </row>
    <row r="32" spans="1:20" s="69" customFormat="1" ht="27" customHeight="1">
      <c r="A32" s="65" t="s">
        <v>432</v>
      </c>
      <c r="B32" s="56" t="s">
        <v>431</v>
      </c>
      <c r="C32" s="67">
        <f>C33</f>
        <v>107100</v>
      </c>
      <c r="D32" s="68">
        <f>D33</f>
        <v>107100</v>
      </c>
      <c r="E32" s="51">
        <f t="shared" si="4"/>
        <v>1</v>
      </c>
      <c r="F32" s="67">
        <f>F33</f>
        <v>1642898.65</v>
      </c>
      <c r="G32" s="68">
        <f>G33</f>
        <v>1642898.65</v>
      </c>
      <c r="H32" s="51">
        <f t="shared" si="1"/>
        <v>1</v>
      </c>
      <c r="I32" s="67">
        <f>I33+I34</f>
        <v>2170830.37</v>
      </c>
      <c r="J32" s="67">
        <f>J33+J34</f>
        <v>1089301.5</v>
      </c>
      <c r="K32" s="51">
        <f t="shared" si="5"/>
        <v>0.5017902435186586</v>
      </c>
      <c r="L32" s="67"/>
      <c r="M32" s="68"/>
      <c r="N32" s="51">
        <v>0</v>
      </c>
      <c r="O32" s="67"/>
      <c r="P32" s="68"/>
      <c r="Q32" s="51">
        <v>0</v>
      </c>
      <c r="R32" s="35">
        <f t="shared" si="7"/>
        <v>3920829.02</v>
      </c>
      <c r="S32" s="35">
        <f t="shared" si="8"/>
        <v>2839300.15</v>
      </c>
      <c r="T32" s="36">
        <f t="shared" si="9"/>
        <v>0.7241581143979596</v>
      </c>
    </row>
    <row r="33" spans="1:20" s="78" customFormat="1" ht="104.25" customHeight="1">
      <c r="A33" s="74" t="s">
        <v>434</v>
      </c>
      <c r="B33" s="75" t="s">
        <v>433</v>
      </c>
      <c r="C33" s="76">
        <v>107100</v>
      </c>
      <c r="D33" s="77">
        <v>107100</v>
      </c>
      <c r="E33" s="51">
        <f t="shared" si="4"/>
        <v>1</v>
      </c>
      <c r="F33" s="76">
        <v>1642898.65</v>
      </c>
      <c r="G33" s="77">
        <v>1642898.65</v>
      </c>
      <c r="H33" s="51">
        <f t="shared" si="1"/>
        <v>1</v>
      </c>
      <c r="I33" s="76">
        <v>1770831.37</v>
      </c>
      <c r="J33" s="76">
        <v>689302.5</v>
      </c>
      <c r="K33" s="51">
        <f t="shared" si="5"/>
        <v>0.3892536080383532</v>
      </c>
      <c r="L33" s="76"/>
      <c r="M33" s="77"/>
      <c r="N33" s="51">
        <v>0</v>
      </c>
      <c r="O33" s="76"/>
      <c r="P33" s="77"/>
      <c r="Q33" s="51">
        <v>0</v>
      </c>
      <c r="R33" s="35">
        <f t="shared" si="7"/>
        <v>3520830.02</v>
      </c>
      <c r="S33" s="35">
        <f t="shared" si="8"/>
        <v>2439301.15</v>
      </c>
      <c r="T33" s="36">
        <f t="shared" si="9"/>
        <v>0.6928199135270949</v>
      </c>
    </row>
    <row r="34" spans="1:20" s="69" customFormat="1" ht="119.25" customHeight="1">
      <c r="A34" s="65" t="s">
        <v>768</v>
      </c>
      <c r="B34" s="56" t="s">
        <v>767</v>
      </c>
      <c r="C34" s="67">
        <v>0</v>
      </c>
      <c r="D34" s="68">
        <v>0</v>
      </c>
      <c r="E34" s="51"/>
      <c r="F34" s="67"/>
      <c r="G34" s="68"/>
      <c r="H34" s="51">
        <v>0</v>
      </c>
      <c r="I34" s="67">
        <v>399999</v>
      </c>
      <c r="J34" s="68">
        <v>399999</v>
      </c>
      <c r="K34" s="51">
        <f t="shared" si="5"/>
        <v>1</v>
      </c>
      <c r="L34" s="67"/>
      <c r="M34" s="68"/>
      <c r="N34" s="51">
        <v>0</v>
      </c>
      <c r="O34" s="67"/>
      <c r="P34" s="68"/>
      <c r="Q34" s="51">
        <v>0</v>
      </c>
      <c r="R34" s="35">
        <f t="shared" si="7"/>
        <v>399999</v>
      </c>
      <c r="S34" s="35">
        <f t="shared" si="8"/>
        <v>399999</v>
      </c>
      <c r="T34" s="36">
        <f t="shared" si="9"/>
        <v>1</v>
      </c>
    </row>
    <row r="35" spans="1:20" s="81" customFormat="1" ht="15" customHeight="1">
      <c r="A35" s="79" t="s">
        <v>435</v>
      </c>
      <c r="B35" s="80" t="s">
        <v>752</v>
      </c>
      <c r="C35" s="35">
        <f>C20+C17+C31+C29</f>
        <v>8153100</v>
      </c>
      <c r="D35" s="35">
        <f aca="true" t="shared" si="12" ref="D35:P35">D20+D17+D31+D29</f>
        <v>7725527</v>
      </c>
      <c r="E35" s="51">
        <f t="shared" si="4"/>
        <v>0.9475570028578086</v>
      </c>
      <c r="F35" s="35">
        <f t="shared" si="12"/>
        <v>20451798.65</v>
      </c>
      <c r="G35" s="35">
        <f t="shared" si="12"/>
        <v>20451798.65</v>
      </c>
      <c r="H35" s="51">
        <f t="shared" si="1"/>
        <v>1</v>
      </c>
      <c r="I35" s="35">
        <f t="shared" si="12"/>
        <v>30225506.26</v>
      </c>
      <c r="J35" s="35">
        <f t="shared" si="12"/>
        <v>29086987.39</v>
      </c>
      <c r="K35" s="51">
        <f t="shared" si="5"/>
        <v>0.962332512805362</v>
      </c>
      <c r="L35" s="35">
        <f t="shared" si="12"/>
        <v>26612550</v>
      </c>
      <c r="M35" s="35">
        <f t="shared" si="12"/>
        <v>25922550</v>
      </c>
      <c r="N35" s="51">
        <f t="shared" si="2"/>
        <v>0.9740723831425399</v>
      </c>
      <c r="O35" s="35">
        <f t="shared" si="12"/>
        <v>41039555</v>
      </c>
      <c r="P35" s="35">
        <f t="shared" si="12"/>
        <v>39886874.93</v>
      </c>
      <c r="Q35" s="51">
        <f t="shared" si="6"/>
        <v>0.9719129491048332</v>
      </c>
      <c r="R35" s="35">
        <f>C35+F35+I35+L35+O35</f>
        <v>126482509.91</v>
      </c>
      <c r="S35" s="35">
        <f>D35+G35+J35+M35+P35</f>
        <v>123073737.97</v>
      </c>
      <c r="T35" s="36">
        <f t="shared" si="9"/>
        <v>0.9730494600207922</v>
      </c>
    </row>
    <row r="36" spans="3:20" ht="42" customHeight="1">
      <c r="C36" s="2"/>
      <c r="D36" s="2"/>
      <c r="E36" s="2"/>
      <c r="F36" s="213"/>
      <c r="G36" s="213"/>
      <c r="H36" s="213"/>
      <c r="I36" s="2"/>
      <c r="J36" s="2"/>
      <c r="K36" s="2"/>
      <c r="L36" s="2"/>
      <c r="M36" s="2"/>
      <c r="N36" s="2"/>
      <c r="O36" s="2"/>
      <c r="P36" s="2"/>
      <c r="Q36" s="2"/>
      <c r="R36" s="2"/>
      <c r="S36" s="2"/>
      <c r="T36" s="2"/>
    </row>
    <row r="38" spans="18:19" ht="15">
      <c r="R38" s="2"/>
      <c r="S38" s="2"/>
    </row>
  </sheetData>
  <sheetProtection/>
  <autoFilter ref="A16:U35"/>
  <mergeCells count="22">
    <mergeCell ref="C13:C15"/>
    <mergeCell ref="O12:Q12"/>
    <mergeCell ref="C12:E12"/>
    <mergeCell ref="D13:E14"/>
    <mergeCell ref="R8:T8"/>
    <mergeCell ref="A10:T10"/>
    <mergeCell ref="J13:K14"/>
    <mergeCell ref="L12:N12"/>
    <mergeCell ref="I12:K12"/>
    <mergeCell ref="A12:A15"/>
    <mergeCell ref="F13:F15"/>
    <mergeCell ref="L13:L15"/>
    <mergeCell ref="I13:I15"/>
    <mergeCell ref="S13:T14"/>
    <mergeCell ref="B12:B15"/>
    <mergeCell ref="P13:Q14"/>
    <mergeCell ref="R12:T12"/>
    <mergeCell ref="M13:N14"/>
    <mergeCell ref="G13:H14"/>
    <mergeCell ref="O13:O15"/>
    <mergeCell ref="F12:H12"/>
    <mergeCell ref="R13:R15"/>
  </mergeCells>
  <printOptions/>
  <pageMargins left="0.1968503937007874" right="0" top="0.984251968503937" bottom="0" header="0.5118110236220472" footer="0.5118110236220472"/>
  <pageSetup fitToHeight="0" fitToWidth="1"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T23"/>
  <sheetViews>
    <sheetView zoomScalePageLayoutView="0" workbookViewId="0" topLeftCell="A1">
      <pane xSplit="6" ySplit="13" topLeftCell="M17" activePane="bottomRight" state="frozen"/>
      <selection pane="topLeft" activeCell="A1" sqref="A1"/>
      <selection pane="topRight" activeCell="G1" sqref="G1"/>
      <selection pane="bottomLeft" activeCell="A14" sqref="A14"/>
      <selection pane="bottomRight" activeCell="R5" sqref="R5:T5"/>
    </sheetView>
  </sheetViews>
  <sheetFormatPr defaultColWidth="9.140625" defaultRowHeight="12.75"/>
  <cols>
    <col min="1" max="1" width="5.57421875" style="7" customWidth="1"/>
    <col min="2" max="2" width="30.57421875" style="86" customWidth="1"/>
    <col min="3" max="3" width="14.421875" style="8" customWidth="1"/>
    <col min="4" max="4" width="10.00390625" style="8" customWidth="1"/>
    <col min="5" max="5" width="8.00390625" style="8" customWidth="1"/>
    <col min="6" max="6" width="14.57421875" style="17" customWidth="1"/>
    <col min="7" max="7" width="10.28125" style="8" customWidth="1"/>
    <col min="8" max="8" width="8.57421875" style="8" customWidth="1"/>
    <col min="9" max="9" width="14.421875" style="8" customWidth="1"/>
    <col min="10" max="10" width="11.00390625" style="8" customWidth="1"/>
    <col min="11" max="11" width="8.00390625" style="8" customWidth="1"/>
    <col min="12" max="12" width="14.57421875" style="8" customWidth="1"/>
    <col min="13" max="13" width="10.57421875" style="8" customWidth="1"/>
    <col min="14" max="14" width="8.421875" style="8" customWidth="1"/>
    <col min="15" max="15" width="14.57421875" style="8" customWidth="1"/>
    <col min="16" max="16" width="10.7109375" style="8" customWidth="1"/>
    <col min="17" max="17" width="8.00390625" style="8" customWidth="1"/>
    <col min="18" max="18" width="15.8515625" style="8" customWidth="1"/>
    <col min="19" max="19" width="10.7109375" style="8" customWidth="1"/>
    <col min="20" max="16384" width="9.140625" style="8" customWidth="1"/>
  </cols>
  <sheetData>
    <row r="1" ht="12.75">
      <c r="T1" s="87" t="s">
        <v>904</v>
      </c>
    </row>
    <row r="2" ht="12.75">
      <c r="T2" s="87" t="s">
        <v>86</v>
      </c>
    </row>
    <row r="3" ht="12.75">
      <c r="T3" s="87" t="s">
        <v>141</v>
      </c>
    </row>
    <row r="4" ht="12.75">
      <c r="T4" s="87" t="s">
        <v>149</v>
      </c>
    </row>
    <row r="5" spans="18:20" ht="12.75">
      <c r="R5" s="301" t="s">
        <v>906</v>
      </c>
      <c r="S5" s="301"/>
      <c r="T5" s="301"/>
    </row>
    <row r="7" spans="1:20" ht="14.25">
      <c r="A7" s="238" t="s">
        <v>779</v>
      </c>
      <c r="B7" s="239"/>
      <c r="C7" s="239"/>
      <c r="D7" s="239"/>
      <c r="E7" s="239"/>
      <c r="F7" s="239"/>
      <c r="G7" s="239"/>
      <c r="H7" s="239"/>
      <c r="I7" s="239"/>
      <c r="J7" s="239"/>
      <c r="K7" s="239"/>
      <c r="L7" s="239"/>
      <c r="M7" s="239"/>
      <c r="N7" s="239"/>
      <c r="O7" s="239"/>
      <c r="P7" s="239"/>
      <c r="Q7" s="239"/>
      <c r="R7" s="239"/>
      <c r="S7" s="239"/>
      <c r="T7" s="239"/>
    </row>
    <row r="9" spans="1:20" ht="11.25">
      <c r="A9" s="256" t="s">
        <v>118</v>
      </c>
      <c r="B9" s="258" t="s">
        <v>119</v>
      </c>
      <c r="C9" s="295" t="s">
        <v>120</v>
      </c>
      <c r="D9" s="295"/>
      <c r="E9" s="295"/>
      <c r="F9" s="298" t="s">
        <v>121</v>
      </c>
      <c r="G9" s="298"/>
      <c r="H9" s="298"/>
      <c r="I9" s="294" t="s">
        <v>122</v>
      </c>
      <c r="J9" s="294"/>
      <c r="K9" s="294"/>
      <c r="L9" s="293" t="s">
        <v>123</v>
      </c>
      <c r="M9" s="293"/>
      <c r="N9" s="293"/>
      <c r="O9" s="256" t="s">
        <v>124</v>
      </c>
      <c r="P9" s="256"/>
      <c r="Q9" s="256"/>
      <c r="R9" s="296" t="s">
        <v>752</v>
      </c>
      <c r="S9" s="296"/>
      <c r="T9" s="296"/>
    </row>
    <row r="10" spans="1:20" ht="11.25">
      <c r="A10" s="257"/>
      <c r="B10" s="259"/>
      <c r="C10" s="284" t="s">
        <v>751</v>
      </c>
      <c r="D10" s="287" t="s">
        <v>78</v>
      </c>
      <c r="E10" s="287"/>
      <c r="F10" s="283" t="s">
        <v>751</v>
      </c>
      <c r="G10" s="290" t="s">
        <v>78</v>
      </c>
      <c r="H10" s="290"/>
      <c r="I10" s="291" t="s">
        <v>751</v>
      </c>
      <c r="J10" s="292" t="s">
        <v>78</v>
      </c>
      <c r="K10" s="292"/>
      <c r="L10" s="297" t="s">
        <v>751</v>
      </c>
      <c r="M10" s="289" t="s">
        <v>78</v>
      </c>
      <c r="N10" s="289"/>
      <c r="O10" s="243" t="s">
        <v>751</v>
      </c>
      <c r="P10" s="288" t="s">
        <v>78</v>
      </c>
      <c r="Q10" s="288"/>
      <c r="R10" s="286" t="s">
        <v>751</v>
      </c>
      <c r="S10" s="285" t="s">
        <v>78</v>
      </c>
      <c r="T10" s="285"/>
    </row>
    <row r="11" spans="1:20" ht="11.25">
      <c r="A11" s="257"/>
      <c r="B11" s="259"/>
      <c r="C11" s="284"/>
      <c r="D11" s="287"/>
      <c r="E11" s="287"/>
      <c r="F11" s="283"/>
      <c r="G11" s="290"/>
      <c r="H11" s="290"/>
      <c r="I11" s="291"/>
      <c r="J11" s="292"/>
      <c r="K11" s="292"/>
      <c r="L11" s="297"/>
      <c r="M11" s="289"/>
      <c r="N11" s="289"/>
      <c r="O11" s="243"/>
      <c r="P11" s="288"/>
      <c r="Q11" s="288"/>
      <c r="R11" s="286"/>
      <c r="S11" s="285"/>
      <c r="T11" s="285"/>
    </row>
    <row r="12" spans="1:20" ht="33.75">
      <c r="A12" s="257"/>
      <c r="B12" s="259"/>
      <c r="C12" s="284"/>
      <c r="D12" s="92" t="s">
        <v>87</v>
      </c>
      <c r="E12" s="92" t="s">
        <v>4</v>
      </c>
      <c r="F12" s="283"/>
      <c r="G12" s="95" t="s">
        <v>87</v>
      </c>
      <c r="H12" s="95" t="s">
        <v>4</v>
      </c>
      <c r="I12" s="291"/>
      <c r="J12" s="98" t="s">
        <v>87</v>
      </c>
      <c r="K12" s="98" t="s">
        <v>4</v>
      </c>
      <c r="L12" s="297"/>
      <c r="M12" s="101" t="s">
        <v>87</v>
      </c>
      <c r="N12" s="101" t="s">
        <v>4</v>
      </c>
      <c r="O12" s="243"/>
      <c r="P12" s="25" t="s">
        <v>87</v>
      </c>
      <c r="Q12" s="25" t="s">
        <v>4</v>
      </c>
      <c r="R12" s="286"/>
      <c r="S12" s="88" t="s">
        <v>87</v>
      </c>
      <c r="T12" s="88" t="s">
        <v>4</v>
      </c>
    </row>
    <row r="13" spans="1:20" ht="78.75">
      <c r="A13" s="82">
        <v>1</v>
      </c>
      <c r="B13" s="89" t="s">
        <v>769</v>
      </c>
      <c r="C13" s="93">
        <v>100</v>
      </c>
      <c r="D13" s="93">
        <v>100</v>
      </c>
      <c r="E13" s="94">
        <f>D13/C13</f>
        <v>1</v>
      </c>
      <c r="F13" s="96">
        <v>100</v>
      </c>
      <c r="G13" s="96">
        <v>100</v>
      </c>
      <c r="H13" s="97">
        <f>G13/F13</f>
        <v>1</v>
      </c>
      <c r="I13" s="99">
        <v>100</v>
      </c>
      <c r="J13" s="99">
        <v>100</v>
      </c>
      <c r="K13" s="100">
        <f>J13/I13</f>
        <v>1</v>
      </c>
      <c r="L13" s="102">
        <v>100</v>
      </c>
      <c r="M13" s="102">
        <v>100</v>
      </c>
      <c r="N13" s="103">
        <f>M13/L13</f>
        <v>1</v>
      </c>
      <c r="O13" s="28">
        <v>100</v>
      </c>
      <c r="P13" s="28">
        <v>100</v>
      </c>
      <c r="Q13" s="29">
        <f>P13/O13</f>
        <v>1</v>
      </c>
      <c r="R13" s="90">
        <f aca="true" t="shared" si="0" ref="R13:R23">C13+F13+I13+L13+O13</f>
        <v>500</v>
      </c>
      <c r="S13" s="90">
        <f aca="true" t="shared" si="1" ref="S13:S23">D13+G13+J13+M13+P13</f>
        <v>500</v>
      </c>
      <c r="T13" s="91">
        <f aca="true" t="shared" si="2" ref="T13:T23">S13/R13</f>
        <v>1</v>
      </c>
    </row>
    <row r="14" spans="1:20" ht="56.25">
      <c r="A14" s="82">
        <f>1+A13</f>
        <v>2</v>
      </c>
      <c r="B14" s="83" t="s">
        <v>770</v>
      </c>
      <c r="C14" s="93">
        <f>97800+10860</f>
        <v>108660</v>
      </c>
      <c r="D14" s="93">
        <v>97800</v>
      </c>
      <c r="E14" s="94">
        <f>D14/C14</f>
        <v>0.9000552181115405</v>
      </c>
      <c r="F14" s="96">
        <f>195700+21700</f>
        <v>217400</v>
      </c>
      <c r="G14" s="96">
        <v>195700</v>
      </c>
      <c r="H14" s="97">
        <f aca="true" t="shared" si="3" ref="H14:H23">G14/F14</f>
        <v>0.9001839926402944</v>
      </c>
      <c r="I14" s="99">
        <f>293500+32600</f>
        <v>326100</v>
      </c>
      <c r="J14" s="99">
        <v>293500</v>
      </c>
      <c r="K14" s="100">
        <f aca="true" t="shared" si="4" ref="K14:K23">J14/I14</f>
        <v>0.9000306654400491</v>
      </c>
      <c r="L14" s="102">
        <f>195700+21700</f>
        <v>217400</v>
      </c>
      <c r="M14" s="102">
        <v>195700</v>
      </c>
      <c r="N14" s="103">
        <f aca="true" t="shared" si="5" ref="N14:N23">M14/L14</f>
        <v>0.9001839926402944</v>
      </c>
      <c r="O14" s="28">
        <f>195700+21740</f>
        <v>217440</v>
      </c>
      <c r="P14" s="28">
        <v>195700</v>
      </c>
      <c r="Q14" s="29">
        <f>P14/O14</f>
        <v>0.9000183958793231</v>
      </c>
      <c r="R14" s="90">
        <f t="shared" si="0"/>
        <v>1087000</v>
      </c>
      <c r="S14" s="90">
        <f t="shared" si="1"/>
        <v>978400</v>
      </c>
      <c r="T14" s="91">
        <f t="shared" si="2"/>
        <v>0.9000919963201472</v>
      </c>
    </row>
    <row r="15" spans="1:20" ht="33.75">
      <c r="A15" s="82">
        <v>3</v>
      </c>
      <c r="B15" s="83" t="s">
        <v>771</v>
      </c>
      <c r="C15" s="93"/>
      <c r="D15" s="93"/>
      <c r="E15" s="94"/>
      <c r="F15" s="96"/>
      <c r="G15" s="96"/>
      <c r="H15" s="97"/>
      <c r="I15" s="99">
        <v>111000</v>
      </c>
      <c r="J15" s="99">
        <v>67571</v>
      </c>
      <c r="K15" s="100">
        <f t="shared" si="4"/>
        <v>0.6087477477477478</v>
      </c>
      <c r="L15" s="102"/>
      <c r="M15" s="102"/>
      <c r="N15" s="103"/>
      <c r="O15" s="28"/>
      <c r="P15" s="28"/>
      <c r="Q15" s="29"/>
      <c r="R15" s="90">
        <f t="shared" si="0"/>
        <v>111000</v>
      </c>
      <c r="S15" s="90">
        <f t="shared" si="1"/>
        <v>67571</v>
      </c>
      <c r="T15" s="91">
        <f t="shared" si="2"/>
        <v>0.6087477477477478</v>
      </c>
    </row>
    <row r="16" spans="1:20" ht="22.5">
      <c r="A16" s="82">
        <v>4</v>
      </c>
      <c r="B16" s="83" t="s">
        <v>772</v>
      </c>
      <c r="C16" s="93"/>
      <c r="D16" s="93"/>
      <c r="E16" s="94"/>
      <c r="F16" s="96"/>
      <c r="G16" s="96"/>
      <c r="H16" s="97"/>
      <c r="I16" s="99"/>
      <c r="J16" s="99"/>
      <c r="K16" s="100"/>
      <c r="L16" s="102">
        <v>6746080</v>
      </c>
      <c r="M16" s="102">
        <v>6746080</v>
      </c>
      <c r="N16" s="103">
        <f t="shared" si="5"/>
        <v>1</v>
      </c>
      <c r="O16" s="28"/>
      <c r="P16" s="28"/>
      <c r="Q16" s="29"/>
      <c r="R16" s="90">
        <f t="shared" si="0"/>
        <v>6746080</v>
      </c>
      <c r="S16" s="90">
        <f t="shared" si="1"/>
        <v>6746080</v>
      </c>
      <c r="T16" s="91">
        <f t="shared" si="2"/>
        <v>1</v>
      </c>
    </row>
    <row r="17" spans="1:20" ht="56.25">
      <c r="A17" s="82">
        <v>5</v>
      </c>
      <c r="B17" s="83" t="s">
        <v>773</v>
      </c>
      <c r="C17" s="93"/>
      <c r="D17" s="93"/>
      <c r="E17" s="94"/>
      <c r="F17" s="96"/>
      <c r="G17" s="96"/>
      <c r="H17" s="97"/>
      <c r="I17" s="99"/>
      <c r="J17" s="99"/>
      <c r="K17" s="100"/>
      <c r="L17" s="102">
        <v>2177610</v>
      </c>
      <c r="M17" s="102">
        <v>2177610</v>
      </c>
      <c r="N17" s="103">
        <f t="shared" si="5"/>
        <v>1</v>
      </c>
      <c r="O17" s="28"/>
      <c r="P17" s="28"/>
      <c r="Q17" s="29"/>
      <c r="R17" s="90">
        <f t="shared" si="0"/>
        <v>2177610</v>
      </c>
      <c r="S17" s="90">
        <f t="shared" si="1"/>
        <v>2177610</v>
      </c>
      <c r="T17" s="91">
        <f t="shared" si="2"/>
        <v>1</v>
      </c>
    </row>
    <row r="18" spans="1:20" ht="45">
      <c r="A18" s="82">
        <v>6</v>
      </c>
      <c r="B18" s="83" t="s">
        <v>774</v>
      </c>
      <c r="C18" s="93">
        <v>14600</v>
      </c>
      <c r="D18" s="93">
        <v>14600</v>
      </c>
      <c r="E18" s="94">
        <f>D18/C18</f>
        <v>1</v>
      </c>
      <c r="F18" s="96">
        <v>14600</v>
      </c>
      <c r="G18" s="96">
        <v>14600</v>
      </c>
      <c r="H18" s="97">
        <f t="shared" si="3"/>
        <v>1</v>
      </c>
      <c r="I18" s="99">
        <v>14600</v>
      </c>
      <c r="J18" s="99">
        <v>14600</v>
      </c>
      <c r="K18" s="100">
        <f t="shared" si="4"/>
        <v>1</v>
      </c>
      <c r="L18" s="102">
        <v>14600</v>
      </c>
      <c r="M18" s="102">
        <v>14600</v>
      </c>
      <c r="N18" s="103">
        <f t="shared" si="5"/>
        <v>1</v>
      </c>
      <c r="O18" s="28">
        <v>14600</v>
      </c>
      <c r="P18" s="28">
        <v>14600</v>
      </c>
      <c r="Q18" s="29">
        <f>P18/O18</f>
        <v>1</v>
      </c>
      <c r="R18" s="90">
        <f t="shared" si="0"/>
        <v>73000</v>
      </c>
      <c r="S18" s="90">
        <f t="shared" si="1"/>
        <v>73000</v>
      </c>
      <c r="T18" s="91">
        <f t="shared" si="2"/>
        <v>1</v>
      </c>
    </row>
    <row r="19" spans="1:20" ht="33.75">
      <c r="A19" s="82">
        <v>7</v>
      </c>
      <c r="B19" s="83" t="s">
        <v>775</v>
      </c>
      <c r="C19" s="93"/>
      <c r="D19" s="93"/>
      <c r="E19" s="94"/>
      <c r="F19" s="96"/>
      <c r="G19" s="96"/>
      <c r="H19" s="97"/>
      <c r="I19" s="99"/>
      <c r="J19" s="99"/>
      <c r="K19" s="100"/>
      <c r="L19" s="102">
        <v>207500</v>
      </c>
      <c r="M19" s="102">
        <v>207500</v>
      </c>
      <c r="N19" s="103">
        <f t="shared" si="5"/>
        <v>1</v>
      </c>
      <c r="O19" s="28"/>
      <c r="P19" s="28"/>
      <c r="Q19" s="29"/>
      <c r="R19" s="90">
        <f t="shared" si="0"/>
        <v>207500</v>
      </c>
      <c r="S19" s="90">
        <f t="shared" si="1"/>
        <v>207500</v>
      </c>
      <c r="T19" s="91">
        <f t="shared" si="2"/>
        <v>1</v>
      </c>
    </row>
    <row r="20" spans="1:20" ht="45">
      <c r="A20" s="82">
        <v>8</v>
      </c>
      <c r="B20" s="83" t="s">
        <v>776</v>
      </c>
      <c r="C20" s="93"/>
      <c r="D20" s="93"/>
      <c r="E20" s="94"/>
      <c r="F20" s="96">
        <v>100000</v>
      </c>
      <c r="G20" s="96">
        <v>100000</v>
      </c>
      <c r="H20" s="97">
        <f t="shared" si="3"/>
        <v>1</v>
      </c>
      <c r="I20" s="99">
        <v>100000</v>
      </c>
      <c r="J20" s="99">
        <v>100000</v>
      </c>
      <c r="K20" s="100">
        <f t="shared" si="4"/>
        <v>1</v>
      </c>
      <c r="L20" s="102"/>
      <c r="M20" s="102"/>
      <c r="N20" s="103"/>
      <c r="O20" s="104"/>
      <c r="P20" s="104"/>
      <c r="Q20" s="29"/>
      <c r="R20" s="96">
        <f t="shared" si="0"/>
        <v>200000</v>
      </c>
      <c r="S20" s="96">
        <f t="shared" si="1"/>
        <v>200000</v>
      </c>
      <c r="T20" s="97">
        <f t="shared" si="2"/>
        <v>1</v>
      </c>
    </row>
    <row r="21" spans="1:20" ht="56.25">
      <c r="A21" s="82">
        <v>9</v>
      </c>
      <c r="B21" s="83" t="s">
        <v>777</v>
      </c>
      <c r="C21" s="93">
        <v>50000</v>
      </c>
      <c r="D21" s="93">
        <v>50000</v>
      </c>
      <c r="E21" s="94">
        <f>D21/C21</f>
        <v>1</v>
      </c>
      <c r="F21" s="105"/>
      <c r="G21" s="106"/>
      <c r="H21" s="97"/>
      <c r="I21" s="107"/>
      <c r="J21" s="107"/>
      <c r="K21" s="100"/>
      <c r="L21" s="108"/>
      <c r="M21" s="108"/>
      <c r="N21" s="103"/>
      <c r="O21" s="109"/>
      <c r="P21" s="109"/>
      <c r="Q21" s="29"/>
      <c r="R21" s="90">
        <f t="shared" si="0"/>
        <v>50000</v>
      </c>
      <c r="S21" s="90">
        <f t="shared" si="1"/>
        <v>50000</v>
      </c>
      <c r="T21" s="91">
        <f t="shared" si="2"/>
        <v>1</v>
      </c>
    </row>
    <row r="22" spans="1:20" ht="22.5">
      <c r="A22" s="82">
        <v>10</v>
      </c>
      <c r="B22" s="83" t="s">
        <v>778</v>
      </c>
      <c r="C22" s="93"/>
      <c r="D22" s="93"/>
      <c r="E22" s="94"/>
      <c r="F22" s="105">
        <v>5650000</v>
      </c>
      <c r="G22" s="106">
        <v>5621750</v>
      </c>
      <c r="H22" s="97">
        <f t="shared" si="3"/>
        <v>0.995</v>
      </c>
      <c r="I22" s="107"/>
      <c r="J22" s="107"/>
      <c r="K22" s="100"/>
      <c r="L22" s="108"/>
      <c r="M22" s="108"/>
      <c r="N22" s="103"/>
      <c r="O22" s="110"/>
      <c r="P22" s="110"/>
      <c r="Q22" s="29"/>
      <c r="R22" s="90">
        <f t="shared" si="0"/>
        <v>5650000</v>
      </c>
      <c r="S22" s="90">
        <f t="shared" si="1"/>
        <v>5621750</v>
      </c>
      <c r="T22" s="91">
        <f t="shared" si="2"/>
        <v>0.995</v>
      </c>
    </row>
    <row r="23" spans="1:20" ht="12">
      <c r="A23" s="84">
        <v>6</v>
      </c>
      <c r="B23" s="85" t="s">
        <v>780</v>
      </c>
      <c r="C23" s="28">
        <f>SUM(C13:C22)</f>
        <v>173360</v>
      </c>
      <c r="D23" s="28">
        <f aca="true" t="shared" si="6" ref="D23:P23">SUM(D13:D22)</f>
        <v>162500</v>
      </c>
      <c r="E23" s="94">
        <f>D23/C23</f>
        <v>0.9373557914167051</v>
      </c>
      <c r="F23" s="28">
        <f t="shared" si="6"/>
        <v>5982100</v>
      </c>
      <c r="G23" s="28">
        <f t="shared" si="6"/>
        <v>5932150</v>
      </c>
      <c r="H23" s="97">
        <f t="shared" si="3"/>
        <v>0.9916500894334765</v>
      </c>
      <c r="I23" s="28">
        <f t="shared" si="6"/>
        <v>551800</v>
      </c>
      <c r="J23" s="28">
        <f t="shared" si="6"/>
        <v>475771</v>
      </c>
      <c r="K23" s="100">
        <f t="shared" si="4"/>
        <v>0.8622163827473722</v>
      </c>
      <c r="L23" s="28">
        <f t="shared" si="6"/>
        <v>9363290</v>
      </c>
      <c r="M23" s="28">
        <f t="shared" si="6"/>
        <v>9341590</v>
      </c>
      <c r="N23" s="103">
        <f t="shared" si="5"/>
        <v>0.9976824385445714</v>
      </c>
      <c r="O23" s="28">
        <f t="shared" si="6"/>
        <v>232140</v>
      </c>
      <c r="P23" s="28">
        <f t="shared" si="6"/>
        <v>210400</v>
      </c>
      <c r="Q23" s="29">
        <f>P23/O23</f>
        <v>0.9063496166106659</v>
      </c>
      <c r="R23" s="90">
        <f t="shared" si="0"/>
        <v>16302690</v>
      </c>
      <c r="S23" s="90">
        <f t="shared" si="1"/>
        <v>16122411</v>
      </c>
      <c r="T23" s="91">
        <f t="shared" si="2"/>
        <v>0.9889417635985227</v>
      </c>
    </row>
  </sheetData>
  <sheetProtection/>
  <autoFilter ref="A12:T20"/>
  <mergeCells count="22">
    <mergeCell ref="F9:H9"/>
    <mergeCell ref="B9:B12"/>
    <mergeCell ref="R5:T5"/>
    <mergeCell ref="O9:Q9"/>
    <mergeCell ref="I10:I12"/>
    <mergeCell ref="A7:T7"/>
    <mergeCell ref="J10:K11"/>
    <mergeCell ref="L9:N9"/>
    <mergeCell ref="I9:K9"/>
    <mergeCell ref="A9:A12"/>
    <mergeCell ref="C9:E9"/>
    <mergeCell ref="R9:T9"/>
    <mergeCell ref="L10:L12"/>
    <mergeCell ref="F10:F12"/>
    <mergeCell ref="C10:C12"/>
    <mergeCell ref="S10:T11"/>
    <mergeCell ref="R10:R12"/>
    <mergeCell ref="D10:E11"/>
    <mergeCell ref="P10:Q11"/>
    <mergeCell ref="O10:O12"/>
    <mergeCell ref="M10:N11"/>
    <mergeCell ref="G10:H11"/>
  </mergeCells>
  <printOptions/>
  <pageMargins left="0.3937007874015748" right="0" top="0.984251968503937" bottom="0" header="0.5118110236220472" footer="0.5118110236220472"/>
  <pageSetup fitToHeight="0" fitToWidth="1"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tabColor rgb="FF006600"/>
  </sheetPr>
  <dimension ref="A1:D14"/>
  <sheetViews>
    <sheetView tabSelected="1" zoomScalePageLayoutView="0" workbookViewId="0" topLeftCell="A1">
      <selection activeCell="G10" sqref="G10"/>
    </sheetView>
  </sheetViews>
  <sheetFormatPr defaultColWidth="9.140625" defaultRowHeight="12.75"/>
  <cols>
    <col min="1" max="1" width="53.421875" style="115" customWidth="1"/>
    <col min="2" max="2" width="15.57421875" style="115" customWidth="1"/>
    <col min="3" max="3" width="19.8515625" style="115" customWidth="1"/>
    <col min="4" max="16384" width="9.140625" style="115" customWidth="1"/>
  </cols>
  <sheetData>
    <row r="1" ht="12.75">
      <c r="C1" s="87" t="s">
        <v>905</v>
      </c>
    </row>
    <row r="2" ht="12.75">
      <c r="C2" s="87" t="s">
        <v>86</v>
      </c>
    </row>
    <row r="3" ht="12.75">
      <c r="C3" s="87" t="s">
        <v>141</v>
      </c>
    </row>
    <row r="4" ht="12.75">
      <c r="C4" s="87" t="s">
        <v>149</v>
      </c>
    </row>
    <row r="5" spans="2:4" ht="12.75">
      <c r="B5" s="301" t="s">
        <v>906</v>
      </c>
      <c r="C5" s="301"/>
      <c r="D5" s="301"/>
    </row>
    <row r="7" ht="9.75" customHeight="1"/>
    <row r="8" ht="12.75" hidden="1"/>
    <row r="9" ht="12.75" hidden="1"/>
    <row r="10" spans="1:3" ht="112.5" customHeight="1">
      <c r="A10" s="299" t="s">
        <v>825</v>
      </c>
      <c r="B10" s="300"/>
      <c r="C10" s="300"/>
    </row>
    <row r="11" spans="1:3" ht="127.5">
      <c r="A11" s="116" t="s">
        <v>184</v>
      </c>
      <c r="B11" s="116" t="s">
        <v>823</v>
      </c>
      <c r="C11" s="116" t="s">
        <v>824</v>
      </c>
    </row>
    <row r="12" spans="1:3" ht="12.75">
      <c r="A12" s="116">
        <v>1</v>
      </c>
      <c r="B12" s="116">
        <v>2</v>
      </c>
      <c r="C12" s="116">
        <v>3</v>
      </c>
    </row>
    <row r="13" spans="1:3" ht="47.25">
      <c r="A13" s="117" t="s">
        <v>185</v>
      </c>
      <c r="B13" s="118">
        <v>48.1</v>
      </c>
      <c r="C13" s="119">
        <v>21826.92</v>
      </c>
    </row>
    <row r="14" spans="1:3" ht="78.75">
      <c r="A14" s="117" t="s">
        <v>187</v>
      </c>
      <c r="B14" s="118">
        <v>1159</v>
      </c>
      <c r="C14" s="119">
        <v>372347.43</v>
      </c>
    </row>
  </sheetData>
  <sheetProtection/>
  <mergeCells count="2">
    <mergeCell ref="A10:C10"/>
    <mergeCell ref="B5:D5"/>
  </mergeCells>
  <printOptions/>
  <pageMargins left="0.984251968503937" right="0"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Елена Галан</cp:lastModifiedBy>
  <cp:lastPrinted>2016-05-25T08:39:48Z</cp:lastPrinted>
  <dcterms:created xsi:type="dcterms:W3CDTF">1996-10-08T23:32:33Z</dcterms:created>
  <dcterms:modified xsi:type="dcterms:W3CDTF">2016-07-28T05:43:53Z</dcterms:modified>
  <cp:category/>
  <cp:version/>
  <cp:contentType/>
  <cp:contentStatus/>
</cp:coreProperties>
</file>